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charts/chart10.xml" ContentType="application/vnd.openxmlformats-officedocument.drawingml.chart+xml"/>
  <Default Extension="svg" ContentType="image/svg+xml"/>
  <Override PartName="/xl/theme/theme1.xml" ContentType="application/vnd.openxmlformats-officedocument.theme+xml"/>
  <Override PartName="/xl/styles.xml" ContentType="application/vnd.openxmlformats-officedocument.spreadsheetml.styles+xml"/>
  <Override PartName="/xl/charts/chart4.xml" ContentType="application/vnd.openxmlformats-officedocument.drawingml.chart+xml"/>
  <Override PartName="/xl/charts/chart5.xml" ContentType="application/vnd.openxmlformats-officedocument.drawingml.chart+xml"/>
  <Default Extension="jpeg" ContentType="image/jpeg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2.xml" ContentType="application/vnd.openxmlformats-officedocument.drawingml.chart+xml"/>
  <Override PartName="/xl/charts/chart3.xml" ContentType="application/vnd.openxmlformats-officedocument.drawingml.chart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charts/style2.xml" ContentType="application/vnd.ms-office.chartstyle+xml"/>
  <Override PartName="/xl/charts/style1.xml" ContentType="application/vnd.ms-office.chartstyle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charts/chart18.xml" ContentType="application/vnd.openxmlformats-officedocument.drawingml.chart+xml"/>
  <Override PartName="/xl/worksheets/sheet1.xml" ContentType="application/vnd.openxmlformats-officedocument.spreadsheetml.worksheet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charts/chart15.xml" ContentType="application/vnd.openxmlformats-officedocument.drawingml.chart+xml"/>
  <Override PartName="/xl/charts/colors2.xml" ContentType="application/vnd.ms-office.chartcolorstyle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charts/colors1.xml" ContentType="application/vnd.ms-office.chartcolorstyle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7"/>
  <workbookPr defaultThemeVersion="124226"/>
  <bookViews>
    <workbookView xWindow="-120" yWindow="-120" windowWidth="20700" windowHeight="11740"/>
  </bookViews>
  <sheets>
    <sheet name="Pelety A" sheetId="1" r:id="rId1"/>
    <sheet name="Pelety B" sheetId="6" r:id="rId2"/>
    <sheet name="Pelety C" sheetId="4" r:id="rId3"/>
    <sheet name="Pelety D" sheetId="8" r:id="rId4"/>
    <sheet name="Porovnanie" sheetId="5" r:id="rId5"/>
  </sheets>
  <definedNames>
    <definedName name="_Toc171457907" localSheetId="4">Porovnanie!$B$383</definedName>
  </definedNames>
  <calcPr calcId="125725"/>
</workbook>
</file>

<file path=xl/calcChain.xml><?xml version="1.0" encoding="utf-8"?>
<calcChain xmlns="http://schemas.openxmlformats.org/spreadsheetml/2006/main">
  <c r="C299" i="5"/>
  <c r="C300"/>
  <c r="C278"/>
  <c r="C279"/>
  <c r="C257"/>
  <c r="C258"/>
  <c r="C237"/>
  <c r="C238"/>
  <c r="C217"/>
  <c r="C218"/>
  <c r="C197"/>
  <c r="C198"/>
  <c r="C177"/>
  <c r="C178"/>
  <c r="C158"/>
  <c r="C159"/>
  <c r="C139"/>
  <c r="C140"/>
  <c r="C120"/>
  <c r="C121"/>
  <c r="C101"/>
  <c r="C102"/>
  <c r="C81"/>
  <c r="C82"/>
  <c r="C63"/>
  <c r="C64"/>
  <c r="C44"/>
  <c r="C45"/>
  <c r="C25"/>
  <c r="C26"/>
  <c r="N12" i="1"/>
  <c r="U12"/>
  <c r="U13"/>
  <c r="U14"/>
  <c r="U15"/>
  <c r="T23"/>
  <c r="T24"/>
  <c r="T25"/>
  <c r="T26"/>
  <c r="T27"/>
  <c r="T28" l="1"/>
  <c r="C7" i="5" l="1"/>
  <c r="C6"/>
  <c r="C277"/>
  <c r="C256"/>
  <c r="U39" i="8"/>
  <c r="W39" s="1"/>
  <c r="U38"/>
  <c r="W38" s="1"/>
  <c r="U37"/>
  <c r="W37" s="1"/>
  <c r="U36"/>
  <c r="W36" s="1"/>
  <c r="U35"/>
  <c r="W35" s="1"/>
  <c r="T93"/>
  <c r="N93"/>
  <c r="H93"/>
  <c r="T92"/>
  <c r="N92"/>
  <c r="H92"/>
  <c r="AC51"/>
  <c r="AC50"/>
  <c r="AC49"/>
  <c r="AC48"/>
  <c r="T27"/>
  <c r="T26"/>
  <c r="T25"/>
  <c r="T24"/>
  <c r="T23"/>
  <c r="U15"/>
  <c r="U14"/>
  <c r="U13"/>
  <c r="U12"/>
  <c r="N12"/>
  <c r="O11" s="1"/>
  <c r="O16" s="1"/>
  <c r="U11"/>
  <c r="U10"/>
  <c r="U9"/>
  <c r="U8"/>
  <c r="U7"/>
  <c r="U6"/>
  <c r="C255" i="5"/>
  <c r="C216"/>
  <c r="C215"/>
  <c r="C196"/>
  <c r="C176"/>
  <c r="C5"/>
  <c r="AC52" i="4"/>
  <c r="AC51"/>
  <c r="AC50"/>
  <c r="AC49"/>
  <c r="AC52" i="1"/>
  <c r="AC51"/>
  <c r="AC50"/>
  <c r="AC49"/>
  <c r="C235" i="5" s="1"/>
  <c r="AC50" i="6"/>
  <c r="AC49"/>
  <c r="AC48"/>
  <c r="C236" i="5" s="1"/>
  <c r="C4"/>
  <c r="O7" i="8" l="1"/>
  <c r="O10"/>
  <c r="H91" s="1"/>
  <c r="O6"/>
  <c r="O8"/>
  <c r="T91" s="1"/>
  <c r="O9"/>
  <c r="N91" s="1"/>
  <c r="W41"/>
  <c r="U16"/>
  <c r="T28"/>
  <c r="N93" i="6"/>
  <c r="H93"/>
  <c r="N92"/>
  <c r="H92"/>
  <c r="U39"/>
  <c r="W39" s="1"/>
  <c r="U38"/>
  <c r="W38" s="1"/>
  <c r="U37"/>
  <c r="W37" s="1"/>
  <c r="U36"/>
  <c r="W36" s="1"/>
  <c r="U35"/>
  <c r="W35" s="1"/>
  <c r="T27"/>
  <c r="T26"/>
  <c r="T25"/>
  <c r="T24"/>
  <c r="T23"/>
  <c r="U15"/>
  <c r="U14"/>
  <c r="U13"/>
  <c r="U12"/>
  <c r="N12"/>
  <c r="O11" s="1"/>
  <c r="O16" s="1"/>
  <c r="C62" i="5" s="1"/>
  <c r="U11" i="6"/>
  <c r="U10"/>
  <c r="U9"/>
  <c r="U8"/>
  <c r="U7"/>
  <c r="U6"/>
  <c r="C195" i="5"/>
  <c r="C175"/>
  <c r="T94" i="4"/>
  <c r="N94"/>
  <c r="H94"/>
  <c r="T93"/>
  <c r="N93"/>
  <c r="H93"/>
  <c r="U39"/>
  <c r="W39" s="1"/>
  <c r="U38"/>
  <c r="W38" s="1"/>
  <c r="U37"/>
  <c r="W37" s="1"/>
  <c r="U36"/>
  <c r="W36" s="1"/>
  <c r="U35"/>
  <c r="W35" s="1"/>
  <c r="T27"/>
  <c r="T26"/>
  <c r="T25"/>
  <c r="T24"/>
  <c r="T23"/>
  <c r="U15"/>
  <c r="U14"/>
  <c r="U13"/>
  <c r="U12"/>
  <c r="N12"/>
  <c r="O6" s="1"/>
  <c r="U11"/>
  <c r="U10"/>
  <c r="U9"/>
  <c r="U8"/>
  <c r="U7"/>
  <c r="U6"/>
  <c r="T94" i="1"/>
  <c r="T93"/>
  <c r="U39"/>
  <c r="W39" s="1"/>
  <c r="U38"/>
  <c r="W38" s="1"/>
  <c r="U37"/>
  <c r="W37" s="1"/>
  <c r="U36"/>
  <c r="W36" s="1"/>
  <c r="U35"/>
  <c r="W35" s="1"/>
  <c r="U11"/>
  <c r="U10"/>
  <c r="U9"/>
  <c r="U8"/>
  <c r="U7"/>
  <c r="U6"/>
  <c r="O10"/>
  <c r="U16" l="1"/>
  <c r="C99" i="5" s="1"/>
  <c r="O15" i="8"/>
  <c r="O12"/>
  <c r="U16" i="6"/>
  <c r="C100" i="5" s="1"/>
  <c r="N26" i="8"/>
  <c r="O13"/>
  <c r="O14"/>
  <c r="N24"/>
  <c r="N25"/>
  <c r="N27"/>
  <c r="N23"/>
  <c r="O6" i="6"/>
  <c r="W41" i="4"/>
  <c r="T28"/>
  <c r="T28" i="6"/>
  <c r="C119" i="5" s="1"/>
  <c r="O10" i="6"/>
  <c r="H91" s="1"/>
  <c r="O8"/>
  <c r="W41"/>
  <c r="C138" i="5" s="1"/>
  <c r="O7" i="6"/>
  <c r="O9"/>
  <c r="N91" s="1"/>
  <c r="O9" i="4"/>
  <c r="U16"/>
  <c r="O11"/>
  <c r="O16" s="1"/>
  <c r="O7"/>
  <c r="O10"/>
  <c r="H92" s="1"/>
  <c r="O8"/>
  <c r="T92" s="1"/>
  <c r="O7" i="1"/>
  <c r="O9"/>
  <c r="O11"/>
  <c r="O6"/>
  <c r="O8"/>
  <c r="T92" s="1"/>
  <c r="C118" i="5"/>
  <c r="W41" i="1"/>
  <c r="C137" i="5" s="1"/>
  <c r="O16" i="1" l="1"/>
  <c r="C61" i="5" s="1"/>
  <c r="O15" i="1"/>
  <c r="O14"/>
  <c r="O13"/>
  <c r="C79" i="5" s="1"/>
  <c r="O12" i="1"/>
  <c r="N24" i="4"/>
  <c r="N26"/>
  <c r="N28" i="8"/>
  <c r="O12" i="4"/>
  <c r="O14"/>
  <c r="N23"/>
  <c r="N25"/>
  <c r="N27"/>
  <c r="O13"/>
  <c r="O14" i="6"/>
  <c r="C24" i="5" s="1"/>
  <c r="O13" i="6"/>
  <c r="C80" i="5" s="1"/>
  <c r="O15" i="6"/>
  <c r="C43" i="5" s="1"/>
  <c r="O12" i="6"/>
  <c r="N27"/>
  <c r="N26"/>
  <c r="N24"/>
  <c r="N23"/>
  <c r="N25"/>
  <c r="C42" i="5"/>
  <c r="C23"/>
  <c r="N92" i="4"/>
  <c r="O15"/>
  <c r="N26" i="1"/>
  <c r="N24"/>
  <c r="N27"/>
  <c r="N23"/>
  <c r="N25"/>
  <c r="N28" i="4" l="1"/>
  <c r="N28" i="6"/>
  <c r="C157" i="5" s="1"/>
  <c r="N28" i="1"/>
  <c r="C156" i="5" s="1"/>
</calcChain>
</file>

<file path=xl/sharedStrings.xml><?xml version="1.0" encoding="utf-8"?>
<sst xmlns="http://schemas.openxmlformats.org/spreadsheetml/2006/main" count="1129" uniqueCount="293">
  <si>
    <t>pod 0,5</t>
  </si>
  <si>
    <t>0,5-6,3</t>
  </si>
  <si>
    <t>6,3-10</t>
  </si>
  <si>
    <t>10-12</t>
  </si>
  <si>
    <t>12-16</t>
  </si>
  <si>
    <t>+16</t>
  </si>
  <si>
    <t>Spolu</t>
  </si>
  <si>
    <t>Zrnitostné zloženie</t>
  </si>
  <si>
    <t>Číslo merania</t>
  </si>
  <si>
    <t>Hmotnosť (kg)</t>
  </si>
  <si>
    <t>Objem (l)</t>
  </si>
  <si>
    <t>Priemerná hodnota</t>
  </si>
  <si>
    <t>Sypná merná hmotnosť</t>
  </si>
  <si>
    <t>m2 (g)</t>
  </si>
  <si>
    <t>m3 (g)</t>
  </si>
  <si>
    <t>m4 (g)</t>
  </si>
  <si>
    <t>mv (g)</t>
  </si>
  <si>
    <t>m5 (g)</t>
  </si>
  <si>
    <t>Objemová merná hmotnosť</t>
  </si>
  <si>
    <t>m (g)</t>
  </si>
  <si>
    <t>V (ml)</t>
  </si>
  <si>
    <t>Objemová (zdanlivá) merná hmotnosť</t>
  </si>
  <si>
    <t>Skutočná merná hmotnosť</t>
  </si>
  <si>
    <t>Pórovitosť</t>
  </si>
  <si>
    <t>Pórovitosť (%)</t>
  </si>
  <si>
    <t>Granulometrická trieda (mm)</t>
  </si>
  <si>
    <t>Index</t>
  </si>
  <si>
    <t>SAMPLE</t>
  </si>
  <si>
    <t>Bal</t>
  </si>
  <si>
    <t>Fe</t>
  </si>
  <si>
    <t>Mn</t>
  </si>
  <si>
    <t>Cr</t>
  </si>
  <si>
    <t>V</t>
  </si>
  <si>
    <t>Ti</t>
  </si>
  <si>
    <t>Ca</t>
  </si>
  <si>
    <t>K</t>
  </si>
  <si>
    <t>Al</t>
  </si>
  <si>
    <t>P</t>
  </si>
  <si>
    <t>Si</t>
  </si>
  <si>
    <t>Cl</t>
  </si>
  <si>
    <t>S</t>
  </si>
  <si>
    <t>Mg</t>
  </si>
  <si>
    <t>CaO</t>
  </si>
  <si>
    <t>MgO</t>
  </si>
  <si>
    <t>Al2O3</t>
  </si>
  <si>
    <t>SiO2</t>
  </si>
  <si>
    <t>P2O5</t>
  </si>
  <si>
    <t>K2O</t>
  </si>
  <si>
    <t>MnO</t>
  </si>
  <si>
    <t>FeO</t>
  </si>
  <si>
    <t>Fe2O3</t>
  </si>
  <si>
    <t>Fe3O4</t>
  </si>
  <si>
    <t>&lt; LOD</t>
  </si>
  <si>
    <t>Chemické zloženie (hm.%)</t>
  </si>
  <si>
    <t>Majoritné zrnitostné frakcie</t>
  </si>
  <si>
    <t>12-16 mm</t>
  </si>
  <si>
    <t>10-12 mm</t>
  </si>
  <si>
    <t>6.3-10 mm</t>
  </si>
  <si>
    <t>Percentuálny podiel (%)</t>
  </si>
  <si>
    <t>Obsah Fe (hm.%)</t>
  </si>
  <si>
    <t xml:space="preserve">Mineralogické zloženie </t>
  </si>
  <si>
    <t>Vysokoteplotné pozorovanie</t>
  </si>
  <si>
    <t>Mikroštruktúrna analýza</t>
  </si>
  <si>
    <t>Bubnová skúška pevnosti</t>
  </si>
  <si>
    <t>Mechanická pevnosť v tlaku</t>
  </si>
  <si>
    <t>Tepelný šok pri ohreve</t>
  </si>
  <si>
    <t>Termoplastické vlastnosti</t>
  </si>
  <si>
    <t>Redukovateľnosť</t>
  </si>
  <si>
    <t>Druh pelety:</t>
  </si>
  <si>
    <r>
      <t>Objem (m</t>
    </r>
    <r>
      <rPr>
        <vertAlign val="superscript"/>
        <sz val="12"/>
        <color theme="1"/>
        <rFont val="Calibri"/>
        <family val="2"/>
        <charset val="238"/>
        <scheme val="minor"/>
      </rPr>
      <t>3</t>
    </r>
    <r>
      <rPr>
        <sz val="12"/>
        <color theme="1"/>
        <rFont val="Calibri"/>
        <family val="2"/>
        <charset val="238"/>
        <scheme val="minor"/>
      </rPr>
      <t>)</t>
    </r>
  </si>
  <si>
    <r>
      <t>Sypná merná hmotnosť (kg/m</t>
    </r>
    <r>
      <rPr>
        <vertAlign val="superscript"/>
        <sz val="12"/>
        <color theme="1"/>
        <rFont val="Calibri"/>
        <family val="2"/>
        <charset val="238"/>
        <scheme val="minor"/>
      </rPr>
      <t>3</t>
    </r>
    <r>
      <rPr>
        <sz val="12"/>
        <color theme="1"/>
        <rFont val="Calibri"/>
        <family val="2"/>
        <charset val="238"/>
        <scheme val="minor"/>
      </rPr>
      <t>)</t>
    </r>
  </si>
  <si>
    <r>
      <t>Zdanlivá merná hmotnosť (kg/m</t>
    </r>
    <r>
      <rPr>
        <vertAlign val="superscript"/>
        <sz val="12"/>
        <color theme="1"/>
        <rFont val="Calibri"/>
        <family val="2"/>
        <charset val="238"/>
        <scheme val="minor"/>
      </rPr>
      <t>3</t>
    </r>
    <r>
      <rPr>
        <sz val="12"/>
        <color theme="1"/>
        <rFont val="Calibri"/>
        <family val="2"/>
        <charset val="238"/>
        <scheme val="minor"/>
      </rPr>
      <t>)</t>
    </r>
  </si>
  <si>
    <r>
      <t>Skutočná merná hmotnosť (kg/m</t>
    </r>
    <r>
      <rPr>
        <vertAlign val="superscript"/>
        <sz val="12"/>
        <color theme="1"/>
        <rFont val="Calibri"/>
        <family val="2"/>
        <charset val="238"/>
        <scheme val="minor"/>
      </rPr>
      <t>3</t>
    </r>
    <r>
      <rPr>
        <sz val="12"/>
        <color theme="1"/>
        <rFont val="Calibri"/>
        <family val="2"/>
        <charset val="238"/>
        <scheme val="minor"/>
      </rPr>
      <t>)</t>
    </r>
  </si>
  <si>
    <r>
      <t>Obsah SiO</t>
    </r>
    <r>
      <rPr>
        <vertAlign val="subscript"/>
        <sz val="12"/>
        <color theme="1"/>
        <rFont val="Calibri"/>
        <family val="2"/>
        <charset val="238"/>
        <scheme val="minor"/>
      </rPr>
      <t>2</t>
    </r>
    <r>
      <rPr>
        <sz val="12"/>
        <color theme="1"/>
        <rFont val="Calibri"/>
        <family val="2"/>
        <charset val="238"/>
        <scheme val="minor"/>
      </rPr>
      <t xml:space="preserve"> (hm.%)</t>
    </r>
  </si>
  <si>
    <t>pod 10 mm</t>
  </si>
  <si>
    <t>(%)</t>
  </si>
  <si>
    <t>Obsah Fe</t>
  </si>
  <si>
    <t>(hm.%)</t>
  </si>
  <si>
    <r>
      <t>Obsah SiO</t>
    </r>
    <r>
      <rPr>
        <vertAlign val="subscript"/>
        <sz val="12"/>
        <color theme="1"/>
        <rFont val="Calibri"/>
        <family val="2"/>
        <charset val="238"/>
        <scheme val="minor"/>
      </rPr>
      <t>2</t>
    </r>
  </si>
  <si>
    <r>
      <t>(kg/m</t>
    </r>
    <r>
      <rPr>
        <vertAlign val="superscript"/>
        <sz val="11"/>
        <color theme="1"/>
        <rFont val="Calibri"/>
        <family val="2"/>
        <charset val="238"/>
        <scheme val="minor"/>
      </rPr>
      <t>3</t>
    </r>
    <r>
      <rPr>
        <sz val="11"/>
        <color theme="1"/>
        <rFont val="Calibri"/>
        <family val="2"/>
        <charset val="238"/>
        <scheme val="minor"/>
      </rPr>
      <t>)</t>
    </r>
  </si>
  <si>
    <t>nad 10 mm</t>
  </si>
  <si>
    <t>Dstr</t>
  </si>
  <si>
    <t>Vlhkosť</t>
  </si>
  <si>
    <t>Vlhkosť (%)</t>
  </si>
  <si>
    <t>(mm)</t>
  </si>
  <si>
    <t xml:space="preserve"> (%)</t>
  </si>
  <si>
    <t>nad 16 mm</t>
  </si>
  <si>
    <t>Zásaditosť B</t>
  </si>
  <si>
    <r>
      <t xml:space="preserve">D </t>
    </r>
    <r>
      <rPr>
        <vertAlign val="subscript"/>
        <sz val="12"/>
        <color theme="1"/>
        <rFont val="Calibri"/>
        <family val="2"/>
        <charset val="238"/>
        <scheme val="minor"/>
      </rPr>
      <t>STR</t>
    </r>
  </si>
  <si>
    <t>Obsah CaO</t>
  </si>
  <si>
    <t>500-1100</t>
  </si>
  <si>
    <r>
      <t>Teplota (</t>
    </r>
    <r>
      <rPr>
        <vertAlign val="superscript"/>
        <sz val="12"/>
        <color theme="1"/>
        <rFont val="Calibri"/>
        <family val="2"/>
        <charset val="238"/>
        <scheme val="minor"/>
      </rPr>
      <t>o</t>
    </r>
    <r>
      <rPr>
        <sz val="12"/>
        <color theme="1"/>
        <rFont val="Calibri"/>
        <family val="2"/>
        <charset val="238"/>
        <scheme val="minor"/>
      </rPr>
      <t>C)</t>
    </r>
  </si>
  <si>
    <t xml:space="preserve">Teplota tavenia HT  </t>
  </si>
  <si>
    <t xml:space="preserve">Teplota deformácie DT </t>
  </si>
  <si>
    <t xml:space="preserve">Teplota mäknutia ST  </t>
  </si>
  <si>
    <t xml:space="preserve">Interval tavenia </t>
  </si>
  <si>
    <t>-</t>
  </si>
  <si>
    <t>500-800</t>
  </si>
  <si>
    <t>1460-1499</t>
  </si>
  <si>
    <t>Zmena objemu 1</t>
  </si>
  <si>
    <t>Zmena objemu 2</t>
  </si>
  <si>
    <t>Zmena objemu 3</t>
  </si>
  <si>
    <t>Zmena</t>
  </si>
  <si>
    <t>zväčšenie</t>
  </si>
  <si>
    <t>1160-1370</t>
  </si>
  <si>
    <t>zmenšenie</t>
  </si>
  <si>
    <t>1380-1420</t>
  </si>
  <si>
    <t>1170-1370</t>
  </si>
  <si>
    <t>1380-1400</t>
  </si>
  <si>
    <t>(-)</t>
  </si>
  <si>
    <r>
      <t>(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C)</t>
    </r>
  </si>
  <si>
    <t>Makroštruktúra</t>
  </si>
  <si>
    <t>nízka pórovitosť</t>
  </si>
  <si>
    <t>povrch s trhlinami</t>
  </si>
  <si>
    <t>vysoká pórovitosť</t>
  </si>
  <si>
    <t>vyššia pórovitosť</t>
  </si>
  <si>
    <t>celistvý homogénny povrch</t>
  </si>
  <si>
    <t>povrch s výraznými trhlinami</t>
  </si>
  <si>
    <t>póry rôznej veľkosti</t>
  </si>
  <si>
    <t>200 - 1000</t>
  </si>
  <si>
    <t>1050 - 1380</t>
  </si>
  <si>
    <t>1380 - 1400</t>
  </si>
  <si>
    <t xml:space="preserve">EDX analýza </t>
  </si>
  <si>
    <t xml:space="preserve">hematit </t>
  </si>
  <si>
    <t>Spektrá</t>
  </si>
  <si>
    <t>13, 14, 15, 18, 19, 20</t>
  </si>
  <si>
    <t xml:space="preserve">svetlo šedé zrná </t>
  </si>
  <si>
    <t>tmavo šedé zrná</t>
  </si>
  <si>
    <t>magnetit</t>
  </si>
  <si>
    <t>16, 17</t>
  </si>
  <si>
    <t>Na mikrofotografii pozorujeme svetlo šedé agregáty hematitu, tmavo šedého magnetitu a viditeľné póry – čierna farba. V mikroštruktúre prevládajú nepravidelné usporiadané zrna primárneho hematitu doštičkovitého tvaru spojené  v miestach dotyku slabou rekryštalizačnou väzbou. Pomer medzi výskytom hematitu a magnetitu je rovnomerný, prevláda ale hematit. Agregáty magnetitu úzko prerastajú s agregátmi hematitu. V štuktúre prevláda mikropórovitosť.</t>
  </si>
  <si>
    <r>
      <t>Mikroštruktúra je tvorená širokou povrchovou vrstvou spojenou rekryštalizovaným hematitom (svetlo šedá farba). Agregáty magnetitu (tmavo šedá farba) sú menej zastúpené, vyskytujú sa v spojitosti so zrnami hematitu.  Vo vzorke sú viditeľné rovnomerne rozmiestnené sklovité nepremenené útvary na báze SiO</t>
    </r>
    <r>
      <rPr>
        <vertAlign val="subscript"/>
        <sz val="12"/>
        <color theme="1"/>
        <rFont val="Calibri"/>
        <family val="2"/>
        <charset val="238"/>
        <scheme val="minor"/>
      </rPr>
      <t>2</t>
    </r>
    <r>
      <rPr>
        <sz val="12"/>
        <color theme="1"/>
        <rFont val="Calibri"/>
        <family val="2"/>
        <charset val="238"/>
        <scheme val="minor"/>
      </rPr>
      <t xml:space="preserve"> a póry (čierna farba). V štruktúre prevláda mikropórovitosť, zaznamenaná je ale zvýšeny výskyt makropórovitosti.</t>
    </r>
  </si>
  <si>
    <t>54, 55</t>
  </si>
  <si>
    <t>silikáty železa</t>
  </si>
  <si>
    <t>51, 52</t>
  </si>
  <si>
    <t>kremeň</t>
  </si>
  <si>
    <t>svetlá sféroidná častica</t>
  </si>
  <si>
    <t>kovové Fe</t>
  </si>
  <si>
    <t>100-900</t>
  </si>
  <si>
    <t>1100 - 1350</t>
  </si>
  <si>
    <t>1350 - 1395</t>
  </si>
  <si>
    <t>1415 - 1450</t>
  </si>
  <si>
    <t>1470 - 1505</t>
  </si>
  <si>
    <t xml:space="preserve">Zmena objemu 4 </t>
  </si>
  <si>
    <t>Mikroštruktúra je tvorená nerovnomerne rozloženou povrchovou vrstvou rekryštalizovaného hematitu v spojení s voľnejšie usporiadanými agregátmi hematitých zŕn (svetlo šedá farba). Vo vzorke sú viditeľné rovnomerne rozmiestnené sklovité nepremenené útvary na báze SiO2 a póry (čierna farba). Matrica je tvorená sklovitými komplexami na báze vápenatých kremičitanov železa. V štruktúre prevláda mikropórovitosť.</t>
  </si>
  <si>
    <t>vápenaté kremičitany železa</t>
  </si>
  <si>
    <t>39, 40, 41, 42</t>
  </si>
  <si>
    <t>vápenaté kremičitany</t>
  </si>
  <si>
    <r>
      <t>Prevláda mikroštruktúra dispergovanýcgh  zŕn sekundárneho hematitu (svetlo šedá farba) spojených rekryštalizáciou a troskovou väzbou (tmavo šedá farba). Vo vzorke sú viditeľné rovnomerne rozmiestnené sklovité nepremenené útvary na báze SiO</t>
    </r>
    <r>
      <rPr>
        <vertAlign val="subscript"/>
        <sz val="12"/>
        <color theme="1"/>
        <rFont val="Calibri"/>
        <family val="2"/>
        <charset val="238"/>
        <scheme val="minor"/>
      </rPr>
      <t>2</t>
    </r>
    <r>
      <rPr>
        <sz val="12"/>
        <color theme="1"/>
        <rFont val="Calibri"/>
        <family val="2"/>
        <charset val="238"/>
        <scheme val="minor"/>
      </rPr>
      <t xml:space="preserve"> a póry (čierna farba). V štruktúre prevláda mikropórovitosť. Matrica je tvorená tmavou sklovitou štruktúrou na báze komplexov Fe s Mg, Ca, Si a kremičitanov Fe. V komplexoch je zaznamenaný zvýšený obsah alkálií K a Na.</t>
    </r>
  </si>
  <si>
    <t xml:space="preserve">28, 30 </t>
  </si>
  <si>
    <t>37, 38</t>
  </si>
  <si>
    <t>komplexy</t>
  </si>
  <si>
    <t>sklovitá tmavá časť</t>
  </si>
  <si>
    <t>sklovitá svetlá časť</t>
  </si>
  <si>
    <t>m0</t>
  </si>
  <si>
    <t>3.15-1</t>
  </si>
  <si>
    <t>1-0.5</t>
  </si>
  <si>
    <t>+10</t>
  </si>
  <si>
    <t>10-6.3</t>
  </si>
  <si>
    <t>6.3-5</t>
  </si>
  <si>
    <t>5-3.15</t>
  </si>
  <si>
    <t>-0.5</t>
  </si>
  <si>
    <t>Pórovitosť - pyknometrická</t>
  </si>
  <si>
    <t>Pórovitosť-pyknometrická</t>
  </si>
  <si>
    <t>Pórovitosť - mikroštruktúrna analýza obrazu</t>
  </si>
  <si>
    <t>T-10</t>
  </si>
  <si>
    <t>T-6.3</t>
  </si>
  <si>
    <t>A-5</t>
  </si>
  <si>
    <t>A-0.5</t>
  </si>
  <si>
    <t>Rozsev</t>
  </si>
  <si>
    <t>Indexy pevnosti a oderu (%)</t>
  </si>
  <si>
    <t>Granulometria</t>
  </si>
  <si>
    <t xml:space="preserve">Hmotnosť </t>
  </si>
  <si>
    <t>(kg)</t>
  </si>
  <si>
    <t>Hmotnosť</t>
  </si>
  <si>
    <t>Sample</t>
  </si>
  <si>
    <t>N</t>
  </si>
  <si>
    <t>total</t>
  </si>
  <si>
    <t>Mean</t>
  </si>
  <si>
    <t>Standard Deviation</t>
  </si>
  <si>
    <t>Lower</t>
  </si>
  <si>
    <t>95% CI of Mean</t>
  </si>
  <si>
    <t>Upper</t>
  </si>
  <si>
    <t>Minimum</t>
  </si>
  <si>
    <t>Median</t>
  </si>
  <si>
    <t>Maximum</t>
  </si>
  <si>
    <t>Pevnosť (N/peletu)</t>
  </si>
  <si>
    <r>
      <t xml:space="preserve">Teplota: 1100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C, generovaný CO</t>
    </r>
  </si>
  <si>
    <t>Objemové zmeny: 7-8 %</t>
  </si>
  <si>
    <t>Objemové zmeny: 9-10 %</t>
  </si>
  <si>
    <t>Objemové zmeny: 11-13 %</t>
  </si>
  <si>
    <t>Objemové zmeny: 15 %</t>
  </si>
  <si>
    <t>Objemové zmeny: 10-12 %</t>
  </si>
  <si>
    <t>Redukovateľnosť - v atmosfére CO</t>
  </si>
  <si>
    <t>relatívne %Ri</t>
  </si>
  <si>
    <r>
      <t xml:space="preserve">Teplota: 1100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C, 60 min.</t>
    </r>
  </si>
  <si>
    <r>
      <t>Redukovateľnosť - v atmosfére H</t>
    </r>
    <r>
      <rPr>
        <vertAlign val="subscript"/>
        <sz val="18"/>
        <color theme="1"/>
        <rFont val="Calibri"/>
        <family val="2"/>
        <charset val="238"/>
        <scheme val="minor"/>
      </rPr>
      <t>2</t>
    </r>
  </si>
  <si>
    <r>
      <t>Ri</t>
    </r>
    <r>
      <rPr>
        <vertAlign val="subscript"/>
        <sz val="12"/>
        <color theme="1"/>
        <rFont val="Calibri"/>
        <family val="2"/>
        <charset val="238"/>
        <scheme val="minor"/>
      </rPr>
      <t>60</t>
    </r>
  </si>
  <si>
    <r>
      <t>Ri</t>
    </r>
    <r>
      <rPr>
        <vertAlign val="subscript"/>
        <sz val="12"/>
        <color rgb="FF000000"/>
        <rFont val="Calibri"/>
        <family val="2"/>
        <charset val="238"/>
        <scheme val="minor"/>
      </rPr>
      <t>60</t>
    </r>
  </si>
  <si>
    <r>
      <t xml:space="preserve">Teplota 1100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 , 10 minút, atmosféra vzduchu</t>
    </r>
  </si>
  <si>
    <t>Pelety bez zmien - odolné voči temickému šoku za daných podmienok</t>
  </si>
  <si>
    <t>600°C</t>
  </si>
  <si>
    <t>800°C</t>
  </si>
  <si>
    <t>NA</t>
  </si>
  <si>
    <r>
      <t>Ri</t>
    </r>
    <r>
      <rPr>
        <vertAlign val="subscript"/>
        <sz val="11"/>
        <color theme="1"/>
        <rFont val="Calibri"/>
        <family val="2"/>
        <charset val="238"/>
        <scheme val="minor"/>
      </rPr>
      <t>30</t>
    </r>
  </si>
  <si>
    <r>
      <t>Ri</t>
    </r>
    <r>
      <rPr>
        <vertAlign val="subscript"/>
        <sz val="11"/>
        <color theme="1"/>
        <rFont val="Calibri"/>
        <family val="2"/>
        <charset val="238"/>
        <scheme val="minor"/>
      </rPr>
      <t xml:space="preserve">30 </t>
    </r>
  </si>
  <si>
    <r>
      <t>Chemické zloženie peliet - po redukcii v atmosfére H</t>
    </r>
    <r>
      <rPr>
        <vertAlign val="subscript"/>
        <sz val="18"/>
        <color theme="1"/>
        <rFont val="Calibri"/>
        <family val="2"/>
        <charset val="238"/>
        <scheme val="minor"/>
      </rPr>
      <t>2</t>
    </r>
  </si>
  <si>
    <t>Parametre</t>
  </si>
  <si>
    <t>Merací mód</t>
  </si>
  <si>
    <t>H2,600</t>
  </si>
  <si>
    <t>Fe rudy</t>
  </si>
  <si>
    <t>H2,800</t>
  </si>
  <si>
    <r>
      <t>Mikroštruktúrna analýza - po redukcii v atmosfére H</t>
    </r>
    <r>
      <rPr>
        <vertAlign val="subscript"/>
        <sz val="18"/>
        <color theme="1"/>
        <rFont val="Calibri"/>
        <family val="2"/>
        <charset val="238"/>
        <scheme val="minor"/>
      </rPr>
      <t>2</t>
    </r>
  </si>
  <si>
    <t xml:space="preserve">• Fe oxidy na báze FeO + vyredukované Fe.
• Zmena morfológie a tvaru zŕn oproti pôvodnej vzorke. Vo vzorke zaznamenaná zvýšená mikropórovitosť.
• Súčasťou štruktúry sú aj drobné útvary na báze redukovaného Fe.
</t>
  </si>
  <si>
    <r>
      <t xml:space="preserve">600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</t>
    </r>
  </si>
  <si>
    <t xml:space="preserve">• Fe oxidy redukované na FeO (FeO vo fáze redukcie na Fe) s prímesami prvkov Ca a Si, hematit.
• Štruktúra podobná pôvodnej vzorke – prítomné sú ale oblasti (minoritne), s jemnozrnnejšou štruktúrou – redukované oxidy Fe.
</t>
  </si>
  <si>
    <r>
      <t xml:space="preserve">800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</t>
    </r>
  </si>
  <si>
    <t xml:space="preserve">• Fe oxidy redukované na FeO (FeO vo fáze redukcie)  s prímesami prvkov Si a Ca.
• Prevažuje štruktúra jemnozrnných svetlých oblastí so zvýšenou pórovitosťou, ktoré sú na báze redukovaných oxidov, prítomné aj pôvodné oblasti na báze vápenatých kremičitanov Fe.
</t>
  </si>
  <si>
    <r>
      <t>• Fe oxidy na báze Fe</t>
    </r>
    <r>
      <rPr>
        <vertAlign val="subscript"/>
        <sz val="11"/>
        <color theme="1"/>
        <rFont val="Calibri"/>
        <family val="2"/>
        <charset val="238"/>
        <scheme val="minor"/>
      </rPr>
      <t>2</t>
    </r>
    <r>
      <rPr>
        <sz val="11"/>
        <color theme="1"/>
        <rFont val="Calibri"/>
        <family val="2"/>
        <charset val="238"/>
        <scheme val="minor"/>
      </rPr>
      <t>O</t>
    </r>
    <r>
      <rPr>
        <vertAlign val="subscript"/>
        <sz val="11"/>
        <color theme="1"/>
        <rFont val="Calibri"/>
        <family val="2"/>
        <charset val="238"/>
        <scheme val="minor"/>
      </rPr>
      <t>3</t>
    </r>
    <r>
      <rPr>
        <sz val="11"/>
        <color theme="1"/>
        <rFont val="Calibri"/>
        <family val="2"/>
        <charset val="238"/>
        <scheme val="minor"/>
      </rPr>
      <t>, Fe</t>
    </r>
    <r>
      <rPr>
        <vertAlign val="subscript"/>
        <sz val="11"/>
        <color theme="1"/>
        <rFont val="Calibri"/>
        <family val="2"/>
        <charset val="238"/>
        <scheme val="minor"/>
      </rPr>
      <t>3</t>
    </r>
    <r>
      <rPr>
        <sz val="11"/>
        <color theme="1"/>
        <rFont val="Calibri"/>
        <family val="2"/>
        <charset val="238"/>
        <scheme val="minor"/>
      </rPr>
      <t>O</t>
    </r>
    <r>
      <rPr>
        <vertAlign val="subscript"/>
        <sz val="11"/>
        <color theme="1"/>
        <rFont val="Calibri"/>
        <family val="2"/>
        <charset val="238"/>
        <scheme val="minor"/>
      </rPr>
      <t>4</t>
    </r>
    <r>
      <rPr>
        <sz val="11"/>
        <color theme="1"/>
        <rFont val="Calibri"/>
        <family val="2"/>
        <charset val="238"/>
        <scheme val="minor"/>
      </rPr>
      <t xml:space="preserve"> a FeO), kremičitany Fe, kremičitany Fe s prímesami prvkov Ca, K a Mg.
• V štruktúre dominujú vystupujúce jemnozrnné útvary. Vzorka charakteristická zvýšenou pórovitosťou. Vo vzorke sú prítomné aj pôvodné zrná SiO</t>
    </r>
    <r>
      <rPr>
        <vertAlign val="subscript"/>
        <sz val="11"/>
        <color theme="1"/>
        <rFont val="Calibri"/>
        <family val="2"/>
        <charset val="238"/>
        <scheme val="minor"/>
      </rPr>
      <t>2</t>
    </r>
    <r>
      <rPr>
        <sz val="11"/>
        <color theme="1"/>
        <rFont val="Calibri"/>
        <family val="2"/>
        <charset val="238"/>
        <scheme val="minor"/>
      </rPr>
      <t xml:space="preserve">.
</t>
    </r>
  </si>
  <si>
    <t>Stred vzorky</t>
  </si>
  <si>
    <t>Okraj vzorky</t>
  </si>
  <si>
    <r>
      <t>• Fe oxidy na báze FeO vo fáze redukcie na Fe s prímesou Si.
• Mierne natavená štruktúra s vystupujúcimi jemnozrnnými útvarmi a zvýšenou pórovitosťou. Vo vzorke sú prítomné aj pôvodné zrná SiO</t>
    </r>
    <r>
      <rPr>
        <vertAlign val="subscript"/>
        <sz val="11"/>
        <color theme="1"/>
        <rFont val="Calibri"/>
        <family val="2"/>
        <charset val="238"/>
        <scheme val="minor"/>
      </rPr>
      <t>2</t>
    </r>
    <r>
      <rPr>
        <sz val="11"/>
        <color theme="1"/>
        <rFont val="Calibri"/>
        <family val="2"/>
        <charset val="238"/>
        <scheme val="minor"/>
      </rPr>
      <t xml:space="preserve">.
</t>
    </r>
  </si>
  <si>
    <t xml:space="preserve">• Fe oxidy na báze FeO vo fáze redukcie na Fe s prímesou Si, kovové Fe, kovové Fe s prímesami prvkov Si a Mg.
• Štruktúra je charakteristická mierne natavenou štruktúrou s vystupujúcimi jemnozrnnými útvarmi na báze oxidov železa (redukovaného Fe) a samostatnými kremennými zrnami.
</t>
  </si>
  <si>
    <t>Mikroštruktúry</t>
  </si>
  <si>
    <t>Analýza obrazu mikroštruktúry na stanovenie pórovitosti</t>
  </si>
  <si>
    <t>pyknometricky</t>
  </si>
  <si>
    <t>analýza obrazu</t>
  </si>
  <si>
    <r>
      <t>T</t>
    </r>
    <r>
      <rPr>
        <vertAlign val="subscript"/>
        <sz val="11"/>
        <color theme="1"/>
        <rFont val="Calibri"/>
        <family val="2"/>
        <charset val="238"/>
        <scheme val="minor"/>
      </rPr>
      <t>-10</t>
    </r>
  </si>
  <si>
    <r>
      <t>T-</t>
    </r>
    <r>
      <rPr>
        <vertAlign val="subscript"/>
        <sz val="11"/>
        <color theme="1"/>
        <rFont val="Calibri"/>
        <family val="2"/>
        <charset val="238"/>
        <scheme val="minor"/>
      </rPr>
      <t>6.3</t>
    </r>
  </si>
  <si>
    <r>
      <t>A</t>
    </r>
    <r>
      <rPr>
        <vertAlign val="subscript"/>
        <sz val="11"/>
        <color theme="1"/>
        <rFont val="Calibri"/>
        <family val="2"/>
        <charset val="238"/>
        <scheme val="minor"/>
      </rPr>
      <t>-5</t>
    </r>
  </si>
  <si>
    <r>
      <t>A</t>
    </r>
    <r>
      <rPr>
        <vertAlign val="subscript"/>
        <sz val="11"/>
        <color theme="1"/>
        <rFont val="Calibri"/>
        <family val="2"/>
        <charset val="238"/>
        <scheme val="minor"/>
      </rPr>
      <t>-0.5</t>
    </r>
  </si>
  <si>
    <t>Pelety odolné voči termickému šoku za daných podmienok</t>
  </si>
  <si>
    <t>Objemové zmeny (%)</t>
  </si>
  <si>
    <t>7-8</t>
  </si>
  <si>
    <t>11-13</t>
  </si>
  <si>
    <t>9-10</t>
  </si>
  <si>
    <t>15</t>
  </si>
  <si>
    <r>
      <t>Ri</t>
    </r>
    <r>
      <rPr>
        <vertAlign val="subscript"/>
        <sz val="10"/>
        <color rgb="FF000000"/>
        <rFont val="Calibri"/>
        <family val="2"/>
        <charset val="238"/>
        <scheme val="minor"/>
      </rPr>
      <t>30</t>
    </r>
  </si>
  <si>
    <r>
      <t>Redukovateľnosť - v atmosfére H</t>
    </r>
    <r>
      <rPr>
        <vertAlign val="subscript"/>
        <sz val="11"/>
        <color theme="1"/>
        <rFont val="Calibri"/>
        <family val="2"/>
        <charset val="238"/>
        <scheme val="minor"/>
      </rPr>
      <t>2</t>
    </r>
  </si>
  <si>
    <r>
      <t xml:space="preserve">1100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</t>
    </r>
  </si>
  <si>
    <r>
      <t>Ri</t>
    </r>
    <r>
      <rPr>
        <vertAlign val="subscript"/>
        <sz val="11"/>
        <color theme="1"/>
        <rFont val="Calibri"/>
        <family val="2"/>
        <charset val="238"/>
        <scheme val="minor"/>
      </rPr>
      <t>30</t>
    </r>
    <r>
      <rPr>
        <sz val="11"/>
        <color theme="1"/>
        <rFont val="Calibri"/>
        <family val="2"/>
        <charset val="238"/>
        <scheme val="minor"/>
      </rPr>
      <t xml:space="preserve"> </t>
    </r>
  </si>
  <si>
    <r>
      <t>Chemické zloženie -  po redukcii v atmosfére H</t>
    </r>
    <r>
      <rPr>
        <vertAlign val="subscript"/>
        <sz val="11"/>
        <color theme="1"/>
        <rFont val="Calibri"/>
        <family val="2"/>
        <charset val="238"/>
        <scheme val="minor"/>
      </rPr>
      <t>2</t>
    </r>
  </si>
  <si>
    <r>
      <t>Fe</t>
    </r>
    <r>
      <rPr>
        <vertAlign val="subscript"/>
        <sz val="11"/>
        <color theme="1"/>
        <rFont val="Calibri"/>
        <family val="2"/>
        <charset val="238"/>
        <scheme val="minor"/>
      </rPr>
      <t>celk</t>
    </r>
  </si>
  <si>
    <t>Peleta 1</t>
  </si>
  <si>
    <t>Peleta 2</t>
  </si>
  <si>
    <t>Peleta 3</t>
  </si>
  <si>
    <r>
      <t>Mikroštruktúrna analýza po redukcii v atmosfére H</t>
    </r>
    <r>
      <rPr>
        <vertAlign val="subscript"/>
        <sz val="11"/>
        <color theme="1"/>
        <rFont val="Calibri"/>
        <family val="2"/>
        <charset val="238"/>
        <scheme val="minor"/>
      </rPr>
      <t>2</t>
    </r>
  </si>
  <si>
    <t xml:space="preserve">• Fe oxidy na báze FeO + vyredukované Fe.
• Zmena morfológie a tvaru zŕn oproti pôvodnej vzorke. Vo vzorke zaznamenaná zvýšená mikropórovitosť.
• Súčasťou štruktúry sú aj drobné útvary na báze redukovaného Fe .
</t>
  </si>
  <si>
    <t>Pelety A</t>
  </si>
  <si>
    <t>Pelety A hom</t>
  </si>
  <si>
    <t>Pelety A 12-16 mm</t>
  </si>
  <si>
    <t>Pelety A  10-12 mm</t>
  </si>
  <si>
    <t>Pelety A  6.3-10 mm</t>
  </si>
  <si>
    <t>Pelety A-1</t>
  </si>
  <si>
    <t>Pelety A-2</t>
  </si>
  <si>
    <t>Pelety A-3</t>
  </si>
  <si>
    <r>
      <t xml:space="preserve">Pelety A - 600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</t>
    </r>
  </si>
  <si>
    <r>
      <t xml:space="preserve">Pelety B 65% - 600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</t>
    </r>
  </si>
  <si>
    <r>
      <t xml:space="preserve">Pelety B 65% - 800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</t>
    </r>
  </si>
  <si>
    <r>
      <t xml:space="preserve">Pelety D - 600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 stred vzorky</t>
    </r>
  </si>
  <si>
    <r>
      <t xml:space="preserve">Pelety D - 600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 okraj vzorky</t>
    </r>
  </si>
  <si>
    <r>
      <t xml:space="preserve">Pelety C - 600 </t>
    </r>
    <r>
      <rPr>
        <vertAlign val="superscript"/>
        <sz val="11"/>
        <color theme="1"/>
        <rFont val="Calibri"/>
        <family val="2"/>
        <charset val="238"/>
        <scheme val="minor"/>
      </rPr>
      <t>o</t>
    </r>
    <r>
      <rPr>
        <sz val="11"/>
        <color theme="1"/>
        <rFont val="Calibri"/>
        <family val="2"/>
        <charset val="238"/>
        <scheme val="minor"/>
      </rPr>
      <t>C</t>
    </r>
  </si>
  <si>
    <t>Pelety B</t>
  </si>
  <si>
    <t>Pelety B hom</t>
  </si>
  <si>
    <t>Pelety B 12-16 mm</t>
  </si>
  <si>
    <t>Pelety B 10-12 mm</t>
  </si>
  <si>
    <t>Pelety B-1</t>
  </si>
  <si>
    <t>Pelety B-2</t>
  </si>
  <si>
    <t>Pelety B-3</t>
  </si>
  <si>
    <t>Pelety B-800-1</t>
  </si>
  <si>
    <t>Pelety B-800-2</t>
  </si>
  <si>
    <t>Pelety B-800-3</t>
  </si>
  <si>
    <t>Pelety C</t>
  </si>
  <si>
    <t>Pelety C hom</t>
  </si>
  <si>
    <t>Pelety C 12-16 mm</t>
  </si>
  <si>
    <t>Pelety C  10-12 mm</t>
  </si>
  <si>
    <t>Pelety C  6.3-10 mm</t>
  </si>
  <si>
    <t>Pelety C-1</t>
  </si>
  <si>
    <t>Pelety C-2</t>
  </si>
  <si>
    <t>Pelety C-3</t>
  </si>
  <si>
    <t>Pelety D</t>
  </si>
  <si>
    <t>Pelety D hom</t>
  </si>
  <si>
    <t>Pelety D  12-16 mm</t>
  </si>
  <si>
    <t>Pelety D  10-12 mm</t>
  </si>
  <si>
    <t>Pelety D  6.3-10 mm</t>
  </si>
  <si>
    <t>Pelety D&lt;40µm</t>
  </si>
  <si>
    <t>Pelety D-1</t>
  </si>
  <si>
    <t>Pelety D-2</t>
  </si>
  <si>
    <t>Pelety D-3</t>
  </si>
  <si>
    <t>Pelety B b</t>
  </si>
  <si>
    <t>Pelety D &lt;40µm</t>
  </si>
  <si>
    <t>Pelety B 600</t>
  </si>
  <si>
    <t>Pelety B 800</t>
  </si>
</sst>
</file>

<file path=xl/styles.xml><?xml version="1.0" encoding="utf-8"?>
<styleSheet xmlns="http://schemas.openxmlformats.org/spreadsheetml/2006/main">
  <fonts count="21">
    <font>
      <sz val="11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4"/>
      <color theme="1"/>
      <name val="Calibri"/>
      <family val="2"/>
      <charset val="238"/>
      <scheme val="minor"/>
    </font>
    <font>
      <sz val="18"/>
      <color theme="1"/>
      <name val="Calibri"/>
      <family val="2"/>
      <charset val="238"/>
      <scheme val="minor"/>
    </font>
    <font>
      <vertAlign val="superscript"/>
      <sz val="11"/>
      <color theme="1"/>
      <name val="Calibri"/>
      <family val="2"/>
      <charset val="238"/>
      <scheme val="minor"/>
    </font>
    <font>
      <sz val="20"/>
      <color theme="1"/>
      <name val="Calibri"/>
      <family val="2"/>
      <charset val="238"/>
      <scheme val="minor"/>
    </font>
    <font>
      <sz val="22"/>
      <color theme="1"/>
      <name val="Calibri"/>
      <family val="2"/>
      <charset val="238"/>
      <scheme val="minor"/>
    </font>
    <font>
      <sz val="22"/>
      <color rgb="FFFF0000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  <font>
      <vertAlign val="superscript"/>
      <sz val="12"/>
      <color theme="1"/>
      <name val="Calibri"/>
      <family val="2"/>
      <charset val="238"/>
      <scheme val="minor"/>
    </font>
    <font>
      <b/>
      <sz val="12"/>
      <color theme="1"/>
      <name val="Calibri"/>
      <family val="2"/>
      <charset val="238"/>
      <scheme val="minor"/>
    </font>
    <font>
      <sz val="12"/>
      <name val="Calibri"/>
      <family val="2"/>
      <charset val="238"/>
      <scheme val="minor"/>
    </font>
    <font>
      <sz val="12"/>
      <color rgb="FFFF0000"/>
      <name val="Calibri"/>
      <family val="2"/>
      <charset val="238"/>
      <scheme val="minor"/>
    </font>
    <font>
      <vertAlign val="subscript"/>
      <sz val="12"/>
      <color theme="1"/>
      <name val="Calibri"/>
      <family val="2"/>
      <charset val="238"/>
      <scheme val="minor"/>
    </font>
    <font>
      <sz val="12"/>
      <color rgb="FF000000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vertAlign val="subscript"/>
      <sz val="18"/>
      <color theme="1"/>
      <name val="Calibri"/>
      <family val="2"/>
      <charset val="238"/>
      <scheme val="minor"/>
    </font>
    <font>
      <vertAlign val="subscript"/>
      <sz val="12"/>
      <color rgb="FF000000"/>
      <name val="Calibri"/>
      <family val="2"/>
      <charset val="238"/>
      <scheme val="minor"/>
    </font>
    <font>
      <vertAlign val="subscript"/>
      <sz val="11"/>
      <color theme="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vertAlign val="subscript"/>
      <sz val="10"/>
      <color rgb="FF000000"/>
      <name val="Calibri"/>
      <family val="2"/>
      <charset val="238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 tint="-4.9989318521683403E-2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79">
    <xf numFmtId="0" fontId="0" fillId="0" borderId="0" xfId="0"/>
    <xf numFmtId="0" fontId="2" fillId="0" borderId="0" xfId="0" applyFont="1"/>
    <xf numFmtId="0" fontId="0" fillId="2" borderId="0" xfId="0" applyFill="1"/>
    <xf numFmtId="0" fontId="3" fillId="2" borderId="0" xfId="0" applyFont="1" applyFill="1"/>
    <xf numFmtId="0" fontId="0" fillId="0" borderId="0" xfId="0" applyAlignment="1">
      <alignment horizontal="center"/>
    </xf>
    <xf numFmtId="2" fontId="0" fillId="0" borderId="0" xfId="0" applyNumberFormat="1" applyAlignment="1">
      <alignment horizontal="center"/>
    </xf>
    <xf numFmtId="0" fontId="0" fillId="0" borderId="0" xfId="0" applyAlignment="1">
      <alignment horizontal="left"/>
    </xf>
    <xf numFmtId="0" fontId="0" fillId="4" borderId="0" xfId="0" applyFill="1" applyAlignment="1">
      <alignment horizontal="center"/>
    </xf>
    <xf numFmtId="0" fontId="0" fillId="4" borderId="0" xfId="0" applyFill="1"/>
    <xf numFmtId="0" fontId="3" fillId="0" borderId="0" xfId="0" applyFont="1"/>
    <xf numFmtId="0" fontId="0" fillId="6" borderId="0" xfId="0" applyFill="1" applyAlignment="1">
      <alignment horizontal="center"/>
    </xf>
    <xf numFmtId="0" fontId="1" fillId="0" borderId="0" xfId="0" applyFont="1" applyAlignment="1">
      <alignment horizontal="center"/>
    </xf>
    <xf numFmtId="0" fontId="5" fillId="0" borderId="0" xfId="0" applyFont="1"/>
    <xf numFmtId="0" fontId="6" fillId="0" borderId="0" xfId="0" applyFont="1" applyAlignment="1">
      <alignment horizontal="center"/>
    </xf>
    <xf numFmtId="0" fontId="0" fillId="6" borderId="0" xfId="0" applyFill="1"/>
    <xf numFmtId="2" fontId="1" fillId="0" borderId="0" xfId="0" applyNumberFormat="1" applyFont="1"/>
    <xf numFmtId="0" fontId="7" fillId="0" borderId="0" xfId="0" applyFont="1"/>
    <xf numFmtId="0" fontId="1" fillId="0" borderId="0" xfId="0" applyFont="1"/>
    <xf numFmtId="0" fontId="7" fillId="0" borderId="0" xfId="0" applyFont="1" applyAlignment="1">
      <alignment horizontal="left"/>
    </xf>
    <xf numFmtId="0" fontId="8" fillId="0" borderId="0" xfId="0" applyFont="1"/>
    <xf numFmtId="0" fontId="8" fillId="0" borderId="0" xfId="0" applyFont="1" applyAlignment="1">
      <alignment horizontal="center"/>
    </xf>
    <xf numFmtId="0" fontId="8" fillId="4" borderId="0" xfId="0" applyFont="1" applyFill="1" applyAlignment="1">
      <alignment horizontal="center"/>
    </xf>
    <xf numFmtId="2" fontId="8" fillId="0" borderId="0" xfId="0" applyNumberFormat="1" applyFont="1" applyAlignment="1">
      <alignment horizontal="center"/>
    </xf>
    <xf numFmtId="49" fontId="8" fillId="0" borderId="0" xfId="0" applyNumberFormat="1" applyFont="1" applyAlignment="1">
      <alignment horizontal="center"/>
    </xf>
    <xf numFmtId="49" fontId="8" fillId="4" borderId="0" xfId="0" applyNumberFormat="1" applyFont="1" applyFill="1" applyAlignment="1">
      <alignment horizontal="center"/>
    </xf>
    <xf numFmtId="2" fontId="8" fillId="4" borderId="0" xfId="0" applyNumberFormat="1" applyFont="1" applyFill="1" applyAlignment="1">
      <alignment horizontal="center"/>
    </xf>
    <xf numFmtId="0" fontId="8" fillId="4" borderId="0" xfId="0" applyFont="1" applyFill="1" applyAlignment="1">
      <alignment horizontal="left"/>
    </xf>
    <xf numFmtId="0" fontId="8" fillId="4" borderId="0" xfId="0" applyFont="1" applyFill="1"/>
    <xf numFmtId="0" fontId="10" fillId="5" borderId="0" xfId="0" applyFont="1" applyFill="1" applyAlignment="1">
      <alignment horizontal="center" vertical="center"/>
    </xf>
    <xf numFmtId="0" fontId="10" fillId="3" borderId="0" xfId="0" applyFont="1" applyFill="1" applyAlignment="1">
      <alignment horizontal="center" vertical="center"/>
    </xf>
    <xf numFmtId="0" fontId="8" fillId="6" borderId="0" xfId="0" applyFont="1" applyFill="1" applyAlignment="1">
      <alignment horizontal="center"/>
    </xf>
    <xf numFmtId="0" fontId="8" fillId="6" borderId="0" xfId="0" applyFont="1" applyFill="1" applyAlignment="1">
      <alignment horizontal="left"/>
    </xf>
    <xf numFmtId="0" fontId="11" fillId="6" borderId="0" xfId="0" applyFont="1" applyFill="1" applyAlignment="1">
      <alignment horizontal="center"/>
    </xf>
    <xf numFmtId="0" fontId="8" fillId="0" borderId="0" xfId="0" applyFont="1" applyAlignment="1">
      <alignment horizontal="left"/>
    </xf>
    <xf numFmtId="0" fontId="11" fillId="0" borderId="0" xfId="0" applyFont="1" applyAlignment="1">
      <alignment horizontal="center"/>
    </xf>
    <xf numFmtId="2" fontId="8" fillId="6" borderId="0" xfId="0" applyNumberFormat="1" applyFont="1" applyFill="1"/>
    <xf numFmtId="2" fontId="12" fillId="0" borderId="0" xfId="0" applyNumberFormat="1" applyFont="1"/>
    <xf numFmtId="49" fontId="8" fillId="6" borderId="0" xfId="0" applyNumberFormat="1" applyFont="1" applyFill="1" applyAlignment="1">
      <alignment horizontal="center"/>
    </xf>
    <xf numFmtId="0" fontId="8" fillId="6" borderId="0" xfId="0" applyFont="1" applyFill="1"/>
    <xf numFmtId="2" fontId="8" fillId="6" borderId="0" xfId="0" applyNumberFormat="1" applyFont="1" applyFill="1" applyAlignment="1">
      <alignment horizontal="center"/>
    </xf>
    <xf numFmtId="2" fontId="8" fillId="0" borderId="0" xfId="0" applyNumberFormat="1" applyFont="1"/>
    <xf numFmtId="1" fontId="0" fillId="0" borderId="0" xfId="0" applyNumberFormat="1" applyAlignment="1">
      <alignment horizontal="center"/>
    </xf>
    <xf numFmtId="49" fontId="0" fillId="0" borderId="0" xfId="0" applyNumberFormat="1"/>
    <xf numFmtId="0" fontId="8" fillId="7" borderId="0" xfId="0" applyFont="1" applyFill="1" applyAlignment="1">
      <alignment horizontal="left"/>
    </xf>
    <xf numFmtId="0" fontId="0" fillId="7" borderId="0" xfId="0" applyFill="1"/>
    <xf numFmtId="10" fontId="0" fillId="4" borderId="0" xfId="0" applyNumberFormat="1" applyFill="1"/>
    <xf numFmtId="49" fontId="0" fillId="4" borderId="0" xfId="0" applyNumberFormat="1" applyFill="1"/>
    <xf numFmtId="49" fontId="0" fillId="6" borderId="0" xfId="0" applyNumberFormat="1" applyFill="1"/>
    <xf numFmtId="49" fontId="0" fillId="8" borderId="0" xfId="0" applyNumberFormat="1" applyFill="1"/>
    <xf numFmtId="0" fontId="0" fillId="8" borderId="0" xfId="0" applyFill="1"/>
    <xf numFmtId="0" fontId="0" fillId="0" borderId="0" xfId="0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0" fontId="14" fillId="4" borderId="0" xfId="0" applyFont="1" applyFill="1" applyAlignment="1">
      <alignment horizontal="center" vertical="center"/>
    </xf>
    <xf numFmtId="0" fontId="15" fillId="5" borderId="0" xfId="0" applyFont="1" applyFill="1" applyAlignment="1">
      <alignment horizontal="center" vertical="center"/>
    </xf>
    <xf numFmtId="0" fontId="15" fillId="5" borderId="0" xfId="0" applyFont="1" applyFill="1" applyAlignment="1">
      <alignment vertical="center"/>
    </xf>
    <xf numFmtId="0" fontId="15" fillId="3" borderId="0" xfId="0" applyFont="1" applyFill="1" applyAlignment="1">
      <alignment horizontal="center" vertical="center"/>
    </xf>
    <xf numFmtId="0" fontId="0" fillId="0" borderId="0" xfId="0" quotePrefix="1"/>
    <xf numFmtId="0" fontId="0" fillId="0" borderId="0" xfId="0" quotePrefix="1" applyAlignment="1">
      <alignment horizontal="center"/>
    </xf>
    <xf numFmtId="0" fontId="0" fillId="9" borderId="0" xfId="0" quotePrefix="1" applyFill="1"/>
    <xf numFmtId="0" fontId="0" fillId="9" borderId="0" xfId="0" quotePrefix="1" applyFill="1" applyAlignment="1">
      <alignment horizontal="center"/>
    </xf>
    <xf numFmtId="0" fontId="0" fillId="9" borderId="0" xfId="0" applyFill="1" applyAlignment="1">
      <alignment horizontal="center"/>
    </xf>
    <xf numFmtId="0" fontId="0" fillId="0" borderId="0" xfId="0" applyAlignment="1">
      <alignment horizontal="left" vertical="top"/>
    </xf>
    <xf numFmtId="49" fontId="0" fillId="0" borderId="0" xfId="0" applyNumberFormat="1" applyAlignment="1">
      <alignment horizontal="center"/>
    </xf>
    <xf numFmtId="0" fontId="19" fillId="0" borderId="0" xfId="0" applyFont="1" applyAlignment="1">
      <alignment vertical="center"/>
    </xf>
    <xf numFmtId="0" fontId="19" fillId="0" borderId="0" xfId="0" applyFont="1" applyAlignment="1">
      <alignment horizontal="center" vertical="center"/>
    </xf>
    <xf numFmtId="0" fontId="0" fillId="0" borderId="0" xfId="0" applyAlignment="1">
      <alignment horizontal="left" wrapText="1"/>
    </xf>
    <xf numFmtId="0" fontId="0" fillId="0" borderId="0" xfId="0" applyAlignment="1">
      <alignment horizontal="left"/>
    </xf>
    <xf numFmtId="0" fontId="14" fillId="0" borderId="0" xfId="0" applyFont="1" applyAlignment="1">
      <alignment horizontal="center" vertical="center"/>
    </xf>
    <xf numFmtId="0" fontId="8" fillId="0" borderId="0" xfId="0" applyFont="1" applyAlignment="1">
      <alignment horizontal="left" vertical="top" wrapText="1"/>
    </xf>
    <xf numFmtId="0" fontId="14" fillId="0" borderId="0" xfId="0" applyFont="1" applyAlignment="1">
      <alignment horizontal="center" vertical="center" wrapText="1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8" fillId="0" borderId="0" xfId="0" applyFont="1" applyAlignment="1">
      <alignment horizontal="left" vertical="distributed" wrapText="1"/>
    </xf>
    <xf numFmtId="0" fontId="8" fillId="0" borderId="0" xfId="0" applyFont="1" applyAlignment="1">
      <alignment vertical="top" wrapText="1"/>
    </xf>
    <xf numFmtId="0" fontId="8" fillId="0" borderId="0" xfId="0" applyFont="1" applyAlignment="1">
      <alignment horizontal="left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left" vertical="center"/>
    </xf>
  </cellXfs>
  <cellStyles count="1">
    <cellStyle name="normálne" xfId="0" builtinId="0"/>
  </cellStyles>
  <dxfs count="0"/>
  <tableStyles count="0" defaultTableStyle="TableStyleMedium9" defaultPivotStyle="PivotStyleLight16"/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Porovnanie!$B$21</c:f>
              <c:strCache>
                <c:ptCount val="1"/>
                <c:pt idx="0">
                  <c:v>pod 10 mm</c:v>
                </c:pt>
              </c:strCache>
            </c:strRef>
          </c:tx>
          <c:cat>
            <c:strRef>
              <c:f>Porovnanie!$B$23:$B$26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Porovnanie!$B$23:$B$27</c15:sqref>
                  </c15:fullRef>
                </c:ext>
              </c:extLst>
            </c:strRef>
          </c:cat>
          <c:val>
            <c:numRef>
              <c:f>Porovnanie!$C$23:$C$26</c:f>
              <c:numCache>
                <c:formatCode>0.00</c:formatCode>
                <c:ptCount val="4"/>
                <c:pt idx="0">
                  <c:v>8.7159015302727898</c:v>
                </c:pt>
                <c:pt idx="1">
                  <c:v>0</c:v>
                </c:pt>
                <c:pt idx="2">
                  <c:v>33.913043478260875</c:v>
                </c:pt>
                <c:pt idx="3">
                  <c:v>6.7333333333333343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Porovnanie!$C$23:$C$27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1AC-404C-8BEC-CE3ECEBA2874}"/>
            </c:ext>
          </c:extLst>
        </c:ser>
        <c:axId val="84336000"/>
        <c:axId val="84558976"/>
      </c:barChart>
      <c:catAx>
        <c:axId val="84336000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84558976"/>
        <c:crosses val="autoZero"/>
        <c:auto val="1"/>
        <c:lblAlgn val="ctr"/>
        <c:lblOffset val="100"/>
      </c:catAx>
      <c:valAx>
        <c:axId val="84558976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Podiel pod 10 mm (%)</a:t>
                </a:r>
              </a:p>
            </c:rich>
          </c:tx>
        </c:title>
        <c:numFmt formatCode="0.00" sourceLinked="1"/>
        <c:majorTickMark val="none"/>
        <c:tickLblPos val="nextTo"/>
        <c:crossAx val="84336000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189" l="0.70000000000000062" r="0.70000000000000062" t="0.75000000000000189" header="0.30000000000000032" footer="0.30000000000000032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style val="4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Porovnanie!$B$97</c:f>
              <c:strCache>
                <c:ptCount val="1"/>
                <c:pt idx="0">
                  <c:v>Sypná merná hmotnosť</c:v>
                </c:pt>
              </c:strCache>
            </c:strRef>
          </c:tx>
          <c:cat>
            <c:strRef>
              <c:f>Porovnanie!$B$99:$B$102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Porovnanie!$B$99:$B$103</c15:sqref>
                  </c15:fullRef>
                </c:ext>
              </c:extLst>
            </c:strRef>
          </c:cat>
          <c:val>
            <c:numRef>
              <c:f>Porovnanie!$C$99:$C$102</c:f>
              <c:numCache>
                <c:formatCode>0.00</c:formatCode>
                <c:ptCount val="4"/>
                <c:pt idx="0">
                  <c:v>2253.1999999999998</c:v>
                </c:pt>
                <c:pt idx="1">
                  <c:v>2158.6</c:v>
                </c:pt>
                <c:pt idx="2">
                  <c:v>2105</c:v>
                </c:pt>
                <c:pt idx="3">
                  <c:v>2080.4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Porovnanie!$C$99:$C$103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6D1-489F-A814-271F0E61451E}"/>
            </c:ext>
          </c:extLst>
        </c:ser>
        <c:axId val="84602240"/>
        <c:axId val="85070976"/>
      </c:barChart>
      <c:catAx>
        <c:axId val="84602240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85070976"/>
        <c:crosses val="autoZero"/>
        <c:auto val="1"/>
        <c:lblAlgn val="ctr"/>
        <c:lblOffset val="100"/>
      </c:catAx>
      <c:valAx>
        <c:axId val="85070976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Sypná merná hmotnosť (kg/m</a:t>
                </a:r>
                <a:r>
                  <a:rPr lang="sk-SK" sz="1200" b="0" baseline="30000"/>
                  <a:t>3</a:t>
                </a:r>
                <a:r>
                  <a:rPr lang="sk-SK" sz="1200" b="0"/>
                  <a:t>)</a:t>
                </a:r>
              </a:p>
            </c:rich>
          </c:tx>
          <c:layout>
            <c:manualLayout>
              <c:xMode val="edge"/>
              <c:yMode val="edge"/>
              <c:x val="8.8888888888889225E-2"/>
              <c:y val="0.12072944006999155"/>
            </c:manualLayout>
          </c:layout>
        </c:title>
        <c:numFmt formatCode="0.00" sourceLinked="1"/>
        <c:majorTickMark val="none"/>
        <c:tickLblPos val="nextTo"/>
        <c:crossAx val="84602240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189" l="0.70000000000000062" r="0.70000000000000062" t="0.75000000000000189" header="0.30000000000000032" footer="0.30000000000000032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style val="4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Porovnanie!$B$116</c:f>
              <c:strCache>
                <c:ptCount val="1"/>
                <c:pt idx="0">
                  <c:v>Objemová merná hmotnosť</c:v>
                </c:pt>
              </c:strCache>
            </c:strRef>
          </c:tx>
          <c:cat>
            <c:strRef>
              <c:f>Porovnanie!$B$118:$B$121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Porovnanie!$B$118:$B$122</c15:sqref>
                  </c15:fullRef>
                </c:ext>
              </c:extLst>
            </c:strRef>
          </c:cat>
          <c:val>
            <c:numRef>
              <c:f>Porovnanie!$C$118:$C$121</c:f>
              <c:numCache>
                <c:formatCode>0.00</c:formatCode>
                <c:ptCount val="4"/>
                <c:pt idx="0">
                  <c:v>4067.3069227691076</c:v>
                </c:pt>
                <c:pt idx="1">
                  <c:v>3510.9341016320623</c:v>
                </c:pt>
                <c:pt idx="2">
                  <c:v>3639.6583488320639</c:v>
                </c:pt>
                <c:pt idx="3">
                  <c:v>3762.8069303984948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Porovnanie!$C$118:$C$122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CFE-45B8-9EC6-C16DDDB6B4B9}"/>
            </c:ext>
          </c:extLst>
        </c:ser>
        <c:axId val="85097856"/>
        <c:axId val="85107840"/>
      </c:barChart>
      <c:catAx>
        <c:axId val="85097856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85107840"/>
        <c:crosses val="autoZero"/>
        <c:auto val="1"/>
        <c:lblAlgn val="ctr"/>
        <c:lblOffset val="100"/>
      </c:catAx>
      <c:valAx>
        <c:axId val="85107840"/>
        <c:scaling>
          <c:orientation val="minMax"/>
          <c:min val="2000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Objemová merná hmotnosť (kg/m</a:t>
                </a:r>
                <a:r>
                  <a:rPr lang="sk-SK" sz="1200" b="0" baseline="30000"/>
                  <a:t>3</a:t>
                </a:r>
                <a:r>
                  <a:rPr lang="sk-SK" sz="1200" b="0"/>
                  <a:t>)</a:t>
                </a:r>
              </a:p>
            </c:rich>
          </c:tx>
        </c:title>
        <c:numFmt formatCode="0.00" sourceLinked="1"/>
        <c:majorTickMark val="none"/>
        <c:tickLblPos val="nextTo"/>
        <c:crossAx val="85097856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211" l="0.70000000000000062" r="0.70000000000000062" t="0.75000000000000211" header="0.30000000000000032" footer="0.30000000000000032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style val="4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Porovnanie!$B$135</c:f>
              <c:strCache>
                <c:ptCount val="1"/>
                <c:pt idx="0">
                  <c:v>Skutočná merná hmotnosť</c:v>
                </c:pt>
              </c:strCache>
            </c:strRef>
          </c:tx>
          <c:cat>
            <c:strRef>
              <c:f>Porovnanie!$B$137:$B$140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Porovnanie!$B$137:$B$141</c15:sqref>
                  </c15:fullRef>
                </c:ext>
              </c:extLst>
            </c:strRef>
          </c:cat>
          <c:val>
            <c:numRef>
              <c:f>Porovnanie!$C$137:$C$140</c:f>
              <c:numCache>
                <c:formatCode>0.00</c:formatCode>
                <c:ptCount val="4"/>
                <c:pt idx="0">
                  <c:v>4788.4975724937804</c:v>
                </c:pt>
                <c:pt idx="1">
                  <c:v>4750.4873535783381</c:v>
                </c:pt>
                <c:pt idx="2">
                  <c:v>4606.7201995175437</c:v>
                </c:pt>
                <c:pt idx="3">
                  <c:v>4624.4504793796386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Porovnanie!$C$137:$C$141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31BD-470B-8068-CE0A4AF965F2}"/>
            </c:ext>
          </c:extLst>
        </c:ser>
        <c:axId val="85138816"/>
        <c:axId val="85161088"/>
      </c:barChart>
      <c:catAx>
        <c:axId val="85138816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85161088"/>
        <c:crosses val="autoZero"/>
        <c:auto val="1"/>
        <c:lblAlgn val="ctr"/>
        <c:lblOffset val="100"/>
      </c:catAx>
      <c:valAx>
        <c:axId val="85161088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Skutočná merná hmotnosť (kg/m</a:t>
                </a:r>
                <a:r>
                  <a:rPr lang="sk-SK" sz="1200" b="0" baseline="30000"/>
                  <a:t>3</a:t>
                </a:r>
                <a:r>
                  <a:rPr lang="sk-SK" sz="1200" b="0"/>
                  <a:t>)</a:t>
                </a:r>
              </a:p>
            </c:rich>
          </c:tx>
        </c:title>
        <c:numFmt formatCode="0.00" sourceLinked="1"/>
        <c:majorTickMark val="none"/>
        <c:tickLblPos val="nextTo"/>
        <c:crossAx val="85138816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233" l="0.70000000000000062" r="0.70000000000000062" t="0.75000000000000233" header="0.30000000000000032" footer="0.30000000000000032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style val="5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Porovnanie!$B$154</c:f>
              <c:strCache>
                <c:ptCount val="1"/>
                <c:pt idx="0">
                  <c:v>Pórovitosť</c:v>
                </c:pt>
              </c:strCache>
            </c:strRef>
          </c:tx>
          <c:cat>
            <c:strRef>
              <c:f>Porovnanie!$B$156:$B$159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Porovnanie!$B$156:$B$160</c15:sqref>
                  </c15:fullRef>
                </c:ext>
              </c:extLst>
            </c:strRef>
          </c:cat>
          <c:val>
            <c:numRef>
              <c:f>Porovnanie!$C$156:$C$159</c:f>
              <c:numCache>
                <c:formatCode>0.00</c:formatCode>
                <c:ptCount val="4"/>
                <c:pt idx="0">
                  <c:v>15.060896216536808</c:v>
                </c:pt>
                <c:pt idx="1">
                  <c:v>26.093180755708651</c:v>
                </c:pt>
                <c:pt idx="2">
                  <c:v>20.992415618963772</c:v>
                </c:pt>
                <c:pt idx="3">
                  <c:v>18.632344595821714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Porovnanie!$C$156:$C$160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2713-4D33-AF11-C1CD2B1EE3AC}"/>
            </c:ext>
          </c:extLst>
        </c:ser>
        <c:axId val="85179392"/>
        <c:axId val="85189376"/>
      </c:barChart>
      <c:catAx>
        <c:axId val="85179392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85189376"/>
        <c:crosses val="autoZero"/>
        <c:auto val="1"/>
        <c:lblAlgn val="ctr"/>
        <c:lblOffset val="100"/>
      </c:catAx>
      <c:valAx>
        <c:axId val="85189376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Pórovitosť (%)</a:t>
                </a:r>
              </a:p>
            </c:rich>
          </c:tx>
        </c:title>
        <c:numFmt formatCode="0.00" sourceLinked="1"/>
        <c:majorTickMark val="none"/>
        <c:tickLblPos val="nextTo"/>
        <c:crossAx val="85179392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255" l="0.70000000000000062" r="0.70000000000000062" t="0.75000000000000255" header="0.30000000000000032" footer="0.30000000000000032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Porovnanie!$B$173</c:f>
              <c:strCache>
                <c:ptCount val="1"/>
                <c:pt idx="0">
                  <c:v>Obsah Fe</c:v>
                </c:pt>
              </c:strCache>
            </c:strRef>
          </c:tx>
          <c:cat>
            <c:strRef>
              <c:f>Porovnanie!$B$175:$B$178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Porovnanie!$B$175:$B$179</c15:sqref>
                  </c15:fullRef>
                </c:ext>
              </c:extLst>
            </c:strRef>
          </c:cat>
          <c:val>
            <c:numRef>
              <c:f>Porovnanie!$C$175:$C$178</c:f>
              <c:numCache>
                <c:formatCode>0.00</c:formatCode>
                <c:ptCount val="4"/>
                <c:pt idx="0">
                  <c:v>68.572999999999993</c:v>
                </c:pt>
                <c:pt idx="1">
                  <c:v>65.436999999999998</c:v>
                </c:pt>
                <c:pt idx="2">
                  <c:v>65.195999999999998</c:v>
                </c:pt>
                <c:pt idx="3">
                  <c:v>66.12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Porovnanie!$C$175:$C$179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AC68-4FE4-ACE2-F1CF41407FE6}"/>
            </c:ext>
          </c:extLst>
        </c:ser>
        <c:axId val="85691392"/>
        <c:axId val="85705472"/>
      </c:barChart>
      <c:catAx>
        <c:axId val="85691392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85705472"/>
        <c:crosses val="autoZero"/>
        <c:auto val="1"/>
        <c:lblAlgn val="ctr"/>
        <c:lblOffset val="100"/>
      </c:catAx>
      <c:valAx>
        <c:axId val="85705472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Obsah Fe (hm.%)</a:t>
                </a:r>
              </a:p>
            </c:rich>
          </c:tx>
        </c:title>
        <c:numFmt formatCode="0.00" sourceLinked="1"/>
        <c:majorTickMark val="none"/>
        <c:tickLblPos val="nextTo"/>
        <c:crossAx val="85691392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278" l="0.70000000000000062" r="0.70000000000000062" t="0.75000000000000278" header="0.30000000000000032" footer="0.30000000000000032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Porovnanie!$B$193</c:f>
              <c:strCache>
                <c:ptCount val="1"/>
                <c:pt idx="0">
                  <c:v>Obsah SiO2</c:v>
                </c:pt>
              </c:strCache>
            </c:strRef>
          </c:tx>
          <c:cat>
            <c:strRef>
              <c:f>Porovnanie!$B$195:$B$198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Porovnanie!$B$195:$B$199</c15:sqref>
                  </c15:fullRef>
                </c:ext>
              </c:extLst>
            </c:strRef>
          </c:cat>
          <c:val>
            <c:numRef>
              <c:f>Porovnanie!$C$195:$C$198</c:f>
              <c:numCache>
                <c:formatCode>0.00</c:formatCode>
                <c:ptCount val="4"/>
                <c:pt idx="0">
                  <c:v>2.6</c:v>
                </c:pt>
                <c:pt idx="1">
                  <c:v>2.673</c:v>
                </c:pt>
                <c:pt idx="2">
                  <c:v>5.18</c:v>
                </c:pt>
                <c:pt idx="3">
                  <c:v>5.0410000000000004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Porovnanie!$C$195:$C$199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5D0-43EC-8AE1-23E9EBA9177D}"/>
            </c:ext>
          </c:extLst>
        </c:ser>
        <c:axId val="90971136"/>
        <c:axId val="90977024"/>
      </c:barChart>
      <c:catAx>
        <c:axId val="90971136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0977024"/>
        <c:crosses val="autoZero"/>
        <c:auto val="1"/>
        <c:lblAlgn val="ctr"/>
        <c:lblOffset val="100"/>
      </c:catAx>
      <c:valAx>
        <c:axId val="90977024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Obsah SiO</a:t>
                </a:r>
                <a:r>
                  <a:rPr lang="sk-SK" sz="1200" b="0" baseline="-25000"/>
                  <a:t>2</a:t>
                </a:r>
                <a:r>
                  <a:rPr lang="sk-SK" sz="1200" b="0"/>
                  <a:t> (hm.%)</a:t>
                </a:r>
              </a:p>
            </c:rich>
          </c:tx>
        </c:title>
        <c:numFmt formatCode="0.00" sourceLinked="1"/>
        <c:majorTickMark val="none"/>
        <c:tickLblPos val="nextTo"/>
        <c:crossAx val="90971136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3" l="0.70000000000000062" r="0.70000000000000062" t="0.750000000000003" header="0.30000000000000032" footer="0.30000000000000032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Porovnanie!$B$40</c:f>
              <c:strCache>
                <c:ptCount val="1"/>
                <c:pt idx="0">
                  <c:v>nad 10 mm</c:v>
                </c:pt>
              </c:strCache>
            </c:strRef>
          </c:tx>
          <c:cat>
            <c:strRef>
              <c:f>Porovnanie!$B$42:$B$45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Porovnanie!$B$42:$B$46</c15:sqref>
                  </c15:fullRef>
                </c:ext>
              </c:extLst>
            </c:strRef>
          </c:cat>
          <c:val>
            <c:numRef>
              <c:f>Porovnanie!$C$42:$C$45</c:f>
              <c:numCache>
                <c:formatCode>0.00</c:formatCode>
                <c:ptCount val="4"/>
                <c:pt idx="0">
                  <c:v>91.284098469727212</c:v>
                </c:pt>
                <c:pt idx="1">
                  <c:v>100</c:v>
                </c:pt>
                <c:pt idx="2">
                  <c:v>66.08695652173914</c:v>
                </c:pt>
                <c:pt idx="3">
                  <c:v>93.266666666666666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Porovnanie!$C$42:$C$46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E2D-4C01-966F-D86724220356}"/>
            </c:ext>
          </c:extLst>
        </c:ser>
        <c:axId val="90999808"/>
        <c:axId val="91030272"/>
      </c:barChart>
      <c:catAx>
        <c:axId val="90999808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1030272"/>
        <c:crosses val="autoZero"/>
        <c:auto val="1"/>
        <c:lblAlgn val="ctr"/>
        <c:lblOffset val="100"/>
      </c:catAx>
      <c:valAx>
        <c:axId val="91030272"/>
        <c:scaling>
          <c:orientation val="minMax"/>
          <c:max val="100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Podiel nad 10 mm (%)</a:t>
                </a:r>
              </a:p>
            </c:rich>
          </c:tx>
        </c:title>
        <c:numFmt formatCode="0.00" sourceLinked="1"/>
        <c:majorTickMark val="none"/>
        <c:tickLblPos val="nextTo"/>
        <c:crossAx val="90999808"/>
        <c:crosses val="autoZero"/>
        <c:crossBetween val="between"/>
        <c:majorUnit val="20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189" l="0.70000000000000062" r="0.70000000000000062" t="0.75000000000000189" header="0.30000000000000032" footer="0.30000000000000032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Porovnanie!$B$59</c:f>
              <c:strCache>
                <c:ptCount val="1"/>
                <c:pt idx="0">
                  <c:v>nad 16 mm</c:v>
                </c:pt>
              </c:strCache>
            </c:strRef>
          </c:tx>
          <c:cat>
            <c:strRef>
              <c:f>Porovnanie!$B$61:$B$64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Porovnanie!$B$61:$B$65</c15:sqref>
                  </c15:fullRef>
                </c:ext>
              </c:extLst>
            </c:strRef>
          </c:cat>
          <c:val>
            <c:numRef>
              <c:f>Porovnanie!$C$61:$C$64</c:f>
              <c:numCache>
                <c:formatCode>0.00</c:formatCode>
                <c:ptCount val="4"/>
                <c:pt idx="0">
                  <c:v>2.0625415834996677</c:v>
                </c:pt>
                <c:pt idx="1">
                  <c:v>5.1264980026631166</c:v>
                </c:pt>
                <c:pt idx="2">
                  <c:v>2.0066889632107023</c:v>
                </c:pt>
                <c:pt idx="3">
                  <c:v>2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Porovnanie!$C$61:$C$65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E2D-4C01-966F-D86724220356}"/>
            </c:ext>
          </c:extLst>
        </c:ser>
        <c:axId val="91057152"/>
        <c:axId val="91067136"/>
      </c:barChart>
      <c:catAx>
        <c:axId val="91057152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1067136"/>
        <c:crosses val="autoZero"/>
        <c:auto val="1"/>
        <c:lblAlgn val="ctr"/>
        <c:lblOffset val="100"/>
      </c:catAx>
      <c:valAx>
        <c:axId val="91067136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Podiel nad 16 mm (%)</a:t>
                </a:r>
              </a:p>
            </c:rich>
          </c:tx>
        </c:title>
        <c:numFmt formatCode="0.00" sourceLinked="1"/>
        <c:majorTickMark val="none"/>
        <c:tickLblPos val="nextTo"/>
        <c:crossAx val="91057152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211" l="0.70000000000000062" r="0.70000000000000062" t="0.75000000000000211" header="0.30000000000000032" footer="0.30000000000000032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Porovnanie!$B$2</c:f>
              <c:strCache>
                <c:ptCount val="1"/>
                <c:pt idx="0">
                  <c:v>Vlhkosť</c:v>
                </c:pt>
              </c:strCache>
            </c:strRef>
          </c:tx>
          <c:cat>
            <c:strRef>
              <c:f>Porovnanie!$B$4:$B$7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Porovnanie!$B$4:$B$8</c15:sqref>
                  </c15:fullRef>
                </c:ext>
              </c:extLst>
            </c:strRef>
          </c:cat>
          <c:val>
            <c:numRef>
              <c:f>Porovnanie!$C$4:$C$7</c:f>
              <c:numCache>
                <c:formatCode>General</c:formatCode>
                <c:ptCount val="4"/>
                <c:pt idx="0">
                  <c:v>0</c:v>
                </c:pt>
                <c:pt idx="1">
                  <c:v>1.4</c:v>
                </c:pt>
                <c:pt idx="2">
                  <c:v>0</c:v>
                </c:pt>
                <c:pt idx="3">
                  <c:v>0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Porovnanie!$C$4:$C$8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1AC-404C-8BEC-CE3ECEBA2874}"/>
            </c:ext>
          </c:extLst>
        </c:ser>
        <c:axId val="92220416"/>
        <c:axId val="92226304"/>
      </c:barChart>
      <c:catAx>
        <c:axId val="92220416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2226304"/>
        <c:crosses val="autoZero"/>
        <c:auto val="1"/>
        <c:lblAlgn val="ctr"/>
        <c:lblOffset val="100"/>
      </c:catAx>
      <c:valAx>
        <c:axId val="92226304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Vlhkosť (%)</a:t>
                </a:r>
              </a:p>
            </c:rich>
          </c:tx>
        </c:title>
        <c:numFmt formatCode="General" sourceLinked="1"/>
        <c:majorTickMark val="none"/>
        <c:tickLblPos val="nextTo"/>
        <c:crossAx val="92220416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189" l="0.70000000000000062" r="0.70000000000000062" t="0.75000000000000189" header="0.30000000000000032" footer="0.30000000000000032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Porovnanie!$B$77</c:f>
              <c:strCache>
                <c:ptCount val="1"/>
                <c:pt idx="0">
                  <c:v>D STR</c:v>
                </c:pt>
              </c:strCache>
            </c:strRef>
          </c:tx>
          <c:cat>
            <c:strRef>
              <c:f>Porovnanie!$B$79:$B$82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Porovnanie!$B$79:$B$83</c15:sqref>
                  </c15:fullRef>
                </c:ext>
              </c:extLst>
            </c:strRef>
          </c:cat>
          <c:val>
            <c:numRef>
              <c:f>Porovnanie!$C$79:$C$82</c:f>
              <c:numCache>
                <c:formatCode>0.00</c:formatCode>
                <c:ptCount val="4"/>
                <c:pt idx="0">
                  <c:v>12.043845642049234</c:v>
                </c:pt>
                <c:pt idx="1">
                  <c:v>13.486018641810922</c:v>
                </c:pt>
                <c:pt idx="2">
                  <c:v>10.561070234113712</c:v>
                </c:pt>
                <c:pt idx="3">
                  <c:v>12.2401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Porovnanie!$C$79:$C$83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8E2D-4C01-966F-D86724220356}"/>
            </c:ext>
          </c:extLst>
        </c:ser>
        <c:axId val="92244992"/>
        <c:axId val="92254976"/>
      </c:barChart>
      <c:catAx>
        <c:axId val="92244992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2254976"/>
        <c:crosses val="autoZero"/>
        <c:auto val="1"/>
        <c:lblAlgn val="ctr"/>
        <c:lblOffset val="100"/>
      </c:catAx>
      <c:valAx>
        <c:axId val="92254976"/>
        <c:scaling>
          <c:orientation val="minMax"/>
          <c:min val="8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D</a:t>
                </a:r>
                <a:r>
                  <a:rPr lang="sk-SK" sz="1200" b="0" baseline="0"/>
                  <a:t> </a:t>
                </a:r>
                <a:r>
                  <a:rPr lang="sk-SK" sz="1200" b="0" baseline="-25000"/>
                  <a:t>STR </a:t>
                </a:r>
                <a:r>
                  <a:rPr lang="sk-SK" sz="1200" b="0"/>
                  <a:t>(mm)</a:t>
                </a:r>
              </a:p>
            </c:rich>
          </c:tx>
          <c:layout>
            <c:manualLayout>
              <c:xMode val="edge"/>
              <c:yMode val="edge"/>
              <c:x val="1.9444444444444445E-2"/>
              <c:y val="0.28966435647156979"/>
            </c:manualLayout>
          </c:layout>
        </c:title>
        <c:numFmt formatCode="0.00" sourceLinked="1"/>
        <c:majorTickMark val="none"/>
        <c:tickLblPos val="nextTo"/>
        <c:crossAx val="92244992"/>
        <c:crosses val="autoZero"/>
        <c:crossBetween val="between"/>
        <c:majorUnit val="2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233" l="0.70000000000000062" r="0.70000000000000062" t="0.75000000000000233" header="0.30000000000000032" footer="0.30000000000000032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Porovnanie!$B$213</c:f>
              <c:strCache>
                <c:ptCount val="1"/>
                <c:pt idx="0">
                  <c:v>Obsah CaO</c:v>
                </c:pt>
              </c:strCache>
            </c:strRef>
          </c:tx>
          <c:cat>
            <c:strRef>
              <c:f>Porovnanie!$B$215:$B$218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Porovnanie!$B$215:$B$219</c15:sqref>
                  </c15:fullRef>
                </c:ext>
              </c:extLst>
            </c:strRef>
          </c:cat>
          <c:val>
            <c:numRef>
              <c:f>Porovnanie!$C$215:$C$218</c:f>
              <c:numCache>
                <c:formatCode>0.00</c:formatCode>
                <c:ptCount val="4"/>
                <c:pt idx="0">
                  <c:v>0.30199999999999999</c:v>
                </c:pt>
                <c:pt idx="1">
                  <c:v>1.43</c:v>
                </c:pt>
                <c:pt idx="2">
                  <c:v>0.191</c:v>
                </c:pt>
                <c:pt idx="3">
                  <c:v>0.313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Porovnanie!$C$215:$C$219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5D0-43EC-8AE1-23E9EBA9177D}"/>
            </c:ext>
          </c:extLst>
        </c:ser>
        <c:axId val="92273664"/>
        <c:axId val="92197632"/>
      </c:barChart>
      <c:catAx>
        <c:axId val="92273664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2197632"/>
        <c:crosses val="autoZero"/>
        <c:auto val="1"/>
        <c:lblAlgn val="ctr"/>
        <c:lblOffset val="100"/>
      </c:catAx>
      <c:valAx>
        <c:axId val="92197632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Obsah CaO (hm.%)</a:t>
                </a:r>
              </a:p>
            </c:rich>
          </c:tx>
        </c:title>
        <c:numFmt formatCode="0.00" sourceLinked="1"/>
        <c:majorTickMark val="none"/>
        <c:tickLblPos val="nextTo"/>
        <c:crossAx val="92273664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322" l="0.70000000000000062" r="0.70000000000000062" t="0.75000000000000322" header="0.30000000000000032" footer="0.30000000000000032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Porovnanie!$B$233</c:f>
              <c:strCache>
                <c:ptCount val="1"/>
                <c:pt idx="0">
                  <c:v>Zásaditosť B</c:v>
                </c:pt>
              </c:strCache>
            </c:strRef>
          </c:tx>
          <c:cat>
            <c:strRef>
              <c:f>Porovnanie!$B$235:$B$238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Porovnanie!$B$235:$B$239</c15:sqref>
                  </c15:fullRef>
                </c:ext>
              </c:extLst>
            </c:strRef>
          </c:cat>
          <c:val>
            <c:numRef>
              <c:f>Porovnanie!$C$235:$C$238</c:f>
              <c:numCache>
                <c:formatCode>0.00</c:formatCode>
                <c:ptCount val="4"/>
                <c:pt idx="0">
                  <c:v>0.11615384615384615</c:v>
                </c:pt>
                <c:pt idx="1">
                  <c:v>0.98877665544332205</c:v>
                </c:pt>
                <c:pt idx="2">
                  <c:v>6.2090854989089464E-2</c:v>
                </c:pt>
                <c:pt idx="3">
                  <c:v>0.18861003861003864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Porovnanie!$C$235:$C$239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5D0-43EC-8AE1-23E9EBA9177D}"/>
            </c:ext>
          </c:extLst>
        </c:ser>
        <c:axId val="92351488"/>
        <c:axId val="92168960"/>
      </c:barChart>
      <c:catAx>
        <c:axId val="92351488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2168960"/>
        <c:crosses val="autoZero"/>
        <c:auto val="1"/>
        <c:lblAlgn val="ctr"/>
        <c:lblOffset val="100"/>
      </c:catAx>
      <c:valAx>
        <c:axId val="92168960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200" b="0"/>
                </a:pPr>
                <a:r>
                  <a:rPr lang="sk-SK" sz="1200" b="0"/>
                  <a:t>Zásaditosť  B (-)</a:t>
                </a:r>
              </a:p>
            </c:rich>
          </c:tx>
        </c:title>
        <c:numFmt formatCode="0.00" sourceLinked="1"/>
        <c:majorTickMark val="none"/>
        <c:tickLblPos val="nextTo"/>
        <c:crossAx val="92351488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344" l="0.70000000000000062" r="0.70000000000000062" t="0.75000000000000344" header="0.30000000000000032" footer="0.30000000000000032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style val="8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Porovnanie!$B$253</c:f>
              <c:strCache>
                <c:ptCount val="1"/>
                <c:pt idx="0">
                  <c:v>Teplota deformácie DT </c:v>
                </c:pt>
              </c:strCache>
            </c:strRef>
          </c:tx>
          <c:cat>
            <c:strRef>
              <c:f>Porovnanie!$B$255:$B$258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Porovnanie!$B$255:$B$259</c15:sqref>
                  </c15:fullRef>
                </c:ext>
              </c:extLst>
            </c:strRef>
          </c:cat>
          <c:val>
            <c:numRef>
              <c:f>Porovnanie!$C$255:$C$258</c:f>
              <c:numCache>
                <c:formatCode>0</c:formatCode>
                <c:ptCount val="4"/>
                <c:pt idx="0">
                  <c:v>1500</c:v>
                </c:pt>
                <c:pt idx="1">
                  <c:v>1480</c:v>
                </c:pt>
                <c:pt idx="2">
                  <c:v>1440</c:v>
                </c:pt>
                <c:pt idx="3">
                  <c:v>1450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Porovnanie!$C$255:$C$259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5D0-43EC-8AE1-23E9EBA9177D}"/>
            </c:ext>
          </c:extLst>
        </c:ser>
        <c:axId val="92396544"/>
        <c:axId val="92410624"/>
      </c:barChart>
      <c:catAx>
        <c:axId val="92396544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2410624"/>
        <c:crosses val="autoZero"/>
        <c:auto val="1"/>
        <c:lblAlgn val="ctr"/>
        <c:lblOffset val="100"/>
      </c:catAx>
      <c:valAx>
        <c:axId val="92410624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100" b="0"/>
                </a:pPr>
                <a:r>
                  <a:rPr lang="sk-SK" sz="1100" b="0"/>
                  <a:t>Teplota deformácie DT  (</a:t>
                </a:r>
                <a:r>
                  <a:rPr lang="sk-SK" sz="1100" b="0" baseline="30000"/>
                  <a:t>o</a:t>
                </a:r>
                <a:r>
                  <a:rPr lang="sk-SK" sz="1100" b="0"/>
                  <a:t>C)</a:t>
                </a:r>
              </a:p>
            </c:rich>
          </c:tx>
        </c:title>
        <c:numFmt formatCode="0" sourceLinked="1"/>
        <c:majorTickMark val="none"/>
        <c:tickLblPos val="nextTo"/>
        <c:crossAx val="92396544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366" l="0.70000000000000062" r="0.70000000000000062" t="0.75000000000000366" header="0.30000000000000032" footer="0.30000000000000032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style val="8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Porovnanie!$B$274</c:f>
              <c:strCache>
                <c:ptCount val="1"/>
                <c:pt idx="0">
                  <c:v>Teplota mäknutia ST  </c:v>
                </c:pt>
              </c:strCache>
            </c:strRef>
          </c:tx>
          <c:cat>
            <c:strRef>
              <c:f>Porovnanie!$B$276:$B$279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Porovnanie!$B$276:$B$280</c15:sqref>
                  </c15:fullRef>
                </c:ext>
              </c:extLst>
            </c:strRef>
          </c:cat>
          <c:val>
            <c:numRef>
              <c:f>Porovnanie!$C$276:$C$279</c:f>
              <c:numCache>
                <c:formatCode>0</c:formatCode>
                <c:ptCount val="4"/>
                <c:pt idx="1">
                  <c:v>1495</c:v>
                </c:pt>
                <c:pt idx="2">
                  <c:v>1460</c:v>
                </c:pt>
                <c:pt idx="3">
                  <c:v>1470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Porovnanie!$C$276:$C$280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5D0-43EC-8AE1-23E9EBA9177D}"/>
            </c:ext>
          </c:extLst>
        </c:ser>
        <c:axId val="92441984"/>
        <c:axId val="92451968"/>
      </c:barChart>
      <c:catAx>
        <c:axId val="92441984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2451968"/>
        <c:crosses val="autoZero"/>
        <c:auto val="1"/>
        <c:lblAlgn val="ctr"/>
        <c:lblOffset val="100"/>
      </c:catAx>
      <c:valAx>
        <c:axId val="92451968"/>
        <c:scaling>
          <c:orientation val="minMax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100" b="0"/>
                </a:pPr>
                <a:r>
                  <a:rPr lang="sk-SK" sz="1100" b="0"/>
                  <a:t>Teplota mäknutia ST  (</a:t>
                </a:r>
                <a:r>
                  <a:rPr lang="sk-SK" sz="1100" b="0" baseline="30000"/>
                  <a:t>o</a:t>
                </a:r>
                <a:r>
                  <a:rPr lang="sk-SK" sz="1100" b="0"/>
                  <a:t>C)</a:t>
                </a:r>
              </a:p>
            </c:rich>
          </c:tx>
        </c:title>
        <c:numFmt formatCode="0" sourceLinked="1"/>
        <c:majorTickMark val="none"/>
        <c:tickLblPos val="nextTo"/>
        <c:crossAx val="92441984"/>
        <c:crosses val="autoZero"/>
        <c:crossBetween val="between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389" l="0.70000000000000062" r="0.70000000000000062" t="0.75000000000000389" header="0.30000000000000032" footer="0.30000000000000032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style val="8"/>
  <c:chart>
    <c:autoTitleDeleted val="1"/>
    <c:plotArea>
      <c:layout/>
      <c:barChart>
        <c:barDir val="col"/>
        <c:grouping val="clustered"/>
        <c:ser>
          <c:idx val="0"/>
          <c:order val="0"/>
          <c:tx>
            <c:strRef>
              <c:f>Porovnanie!$B$295</c:f>
              <c:strCache>
                <c:ptCount val="1"/>
                <c:pt idx="0">
                  <c:v>Teplota tavenia HT  </c:v>
                </c:pt>
              </c:strCache>
            </c:strRef>
          </c:tx>
          <c:cat>
            <c:strRef>
              <c:f>Porovnanie!$B$297:$B$300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  <c:extLst>
                <c:ext xmlns:c15="http://schemas.microsoft.com/office/drawing/2012/chart" uri="{02D57815-91ED-43cb-92C2-25804820EDAC}">
                  <c15:fullRef>
                    <c15:sqref>Porovnanie!$B$297:$B$301</c15:sqref>
                  </c15:fullRef>
                </c:ext>
              </c:extLst>
            </c:strRef>
          </c:cat>
          <c:val>
            <c:numRef>
              <c:f>Porovnanie!$C$297:$C$300</c:f>
              <c:numCache>
                <c:formatCode>0.00</c:formatCode>
                <c:ptCount val="4"/>
                <c:pt idx="2" formatCode="0">
                  <c:v>1499</c:v>
                </c:pt>
                <c:pt idx="3" formatCode="0">
                  <c:v>1505</c:v>
                </c:pt>
              </c:numCache>
              <c:extLst>
                <c:ext xmlns:c15="http://schemas.microsoft.com/office/drawing/2012/chart" uri="{02D57815-91ED-43cb-92C2-25804820EDAC}">
                  <c15:fullRef>
                    <c15:sqref>Porovnanie!$C$297:$C$301</c15:sqref>
                  </c15:fullRef>
                </c:ext>
              </c:extLst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45D0-43EC-8AE1-23E9EBA9177D}"/>
            </c:ext>
          </c:extLst>
        </c:ser>
        <c:axId val="92470656"/>
        <c:axId val="92816512"/>
      </c:barChart>
      <c:catAx>
        <c:axId val="92470656"/>
        <c:scaling>
          <c:orientation val="minMax"/>
        </c:scaling>
        <c:axPos val="b"/>
        <c:majorGridlines/>
        <c:numFmt formatCode="General" sourceLinked="0"/>
        <c:majorTickMark val="none"/>
        <c:tickLblPos val="nextTo"/>
        <c:crossAx val="92816512"/>
        <c:crosses val="autoZero"/>
        <c:auto val="1"/>
        <c:lblAlgn val="ctr"/>
        <c:lblOffset val="100"/>
      </c:catAx>
      <c:valAx>
        <c:axId val="92816512"/>
        <c:scaling>
          <c:orientation val="minMax"/>
          <c:max val="1520"/>
          <c:min val="1480"/>
        </c:scaling>
        <c:axPos val="l"/>
        <c:majorGridlines/>
        <c:title>
          <c:tx>
            <c:rich>
              <a:bodyPr rot="-5400000" vert="horz"/>
              <a:lstStyle/>
              <a:p>
                <a:pPr>
                  <a:defRPr sz="1100" b="0"/>
                </a:pPr>
                <a:r>
                  <a:rPr lang="sk-SK" sz="1100" b="0"/>
                  <a:t>Teplota tavenia HT  (</a:t>
                </a:r>
                <a:r>
                  <a:rPr lang="sk-SK" sz="1100" b="0" baseline="30000"/>
                  <a:t>o</a:t>
                </a:r>
                <a:r>
                  <a:rPr lang="sk-SK" sz="1100" b="0"/>
                  <a:t>C)</a:t>
                </a:r>
              </a:p>
            </c:rich>
          </c:tx>
        </c:title>
        <c:numFmt formatCode="0" sourceLinked="1"/>
        <c:majorTickMark val="none"/>
        <c:tickLblPos val="nextTo"/>
        <c:crossAx val="92470656"/>
        <c:crosses val="autoZero"/>
        <c:crossBetween val="between"/>
        <c:majorUnit val="5"/>
      </c:valAx>
      <c:dTable>
        <c:showHorzBorder val="1"/>
        <c:showVertBorder val="1"/>
        <c:showOutline val="1"/>
        <c:showKeys val="1"/>
      </c:dTable>
    </c:plotArea>
    <c:plotVisOnly val="1"/>
    <c:dispBlanksAs val="gap"/>
  </c:chart>
  <c:printSettings>
    <c:headerFooter/>
    <c:pageMargins b="0.75000000000000411" l="0.70000000000000062" r="0.70000000000000062" t="0.75000000000000411" header="0.30000000000000032" footer="0.30000000000000032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plotArea>
      <c:layout/>
      <c:barChart>
        <c:barDir val="col"/>
        <c:grouping val="clustered"/>
        <c:ser>
          <c:idx val="0"/>
          <c:order val="0"/>
          <c:tx>
            <c:v>Pyknometrická analýza (PA)</c:v>
          </c:tx>
          <c:spPr>
            <a:solidFill>
              <a:schemeClr val="accent1"/>
            </a:solidFill>
            <a:ln>
              <a:noFill/>
            </a:ln>
            <a:effectLst/>
          </c:spPr>
          <c:cat>
            <c:strRef>
              <c:f>Porovnanie!$B$369:$B$372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</c:strRef>
          </c:cat>
          <c:val>
            <c:numRef>
              <c:f>Porovnanie!$C$369:$C$372</c:f>
              <c:numCache>
                <c:formatCode>General</c:formatCode>
                <c:ptCount val="4"/>
                <c:pt idx="0">
                  <c:v>15.06</c:v>
                </c:pt>
                <c:pt idx="1">
                  <c:v>26.09</c:v>
                </c:pt>
                <c:pt idx="2">
                  <c:v>20.99</c:v>
                </c:pt>
                <c:pt idx="3">
                  <c:v>18.829999999999998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EB44-4295-B21F-8136F495063F}"/>
            </c:ext>
          </c:extLst>
        </c:ser>
        <c:ser>
          <c:idx val="1"/>
          <c:order val="1"/>
          <c:tx>
            <c:v>Mikroštruktúrna analýza obrazu (MAO)</c:v>
          </c:tx>
          <c:spPr>
            <a:solidFill>
              <a:schemeClr val="accent2"/>
            </a:solidFill>
            <a:ln>
              <a:noFill/>
            </a:ln>
            <a:effectLst/>
          </c:spPr>
          <c:cat>
            <c:strRef>
              <c:f>Porovnanie!$B$369:$B$372</c:f>
              <c:strCache>
                <c:ptCount val="4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  <c:pt idx="3">
                  <c:v>Pelety D</c:v>
                </c:pt>
              </c:strCache>
            </c:strRef>
          </c:cat>
          <c:val>
            <c:numRef>
              <c:f>Porovnanie!$D$369:$D$372</c:f>
              <c:numCache>
                <c:formatCode>General</c:formatCode>
                <c:ptCount val="4"/>
                <c:pt idx="0">
                  <c:v>2.5299999999999998</c:v>
                </c:pt>
                <c:pt idx="1">
                  <c:v>9.19</c:v>
                </c:pt>
                <c:pt idx="2">
                  <c:v>6.86</c:v>
                </c:pt>
                <c:pt idx="3">
                  <c:v>5.13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EB44-4295-B21F-8136F495063F}"/>
            </c:ext>
          </c:extLst>
        </c:ser>
        <c:gapWidth val="219"/>
        <c:overlap val="-27"/>
        <c:axId val="94063232"/>
        <c:axId val="94101888"/>
      </c:barChart>
      <c:catAx>
        <c:axId val="94063232"/>
        <c:scaling>
          <c:orientation val="minMax"/>
        </c:scaling>
        <c:axPos val="b"/>
        <c:numFmt formatCode="General" sourceLinked="1"/>
        <c:maj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4101888"/>
        <c:crosses val="autoZero"/>
        <c:auto val="1"/>
        <c:lblAlgn val="ctr"/>
        <c:lblOffset val="100"/>
      </c:catAx>
      <c:valAx>
        <c:axId val="94101888"/>
        <c:scaling>
          <c:orientation val="minMax"/>
        </c:scaling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(%)</a:t>
                </a:r>
              </a:p>
            </c:rich>
          </c:tx>
          <c:layout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406323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layout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000000000000022" l="0.70000000000000018" r="0.70000000000000018" t="0.75000000000000022" header="0.3000000000000001" footer="0.3000000000000001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sk-SK"/>
  <c:chart>
    <c:plotArea>
      <c:layout>
        <c:manualLayout>
          <c:layoutTarget val="inner"/>
          <c:xMode val="edge"/>
          <c:yMode val="edge"/>
          <c:x val="0.13659492563429571"/>
          <c:y val="0.11053295421405658"/>
          <c:w val="0.84396062992125953"/>
          <c:h val="0.73577136191309445"/>
        </c:manualLayout>
      </c:layout>
      <c:barChart>
        <c:barDir val="col"/>
        <c:grouping val="clustered"/>
        <c:ser>
          <c:idx val="0"/>
          <c:order val="0"/>
          <c:tx>
            <c:v>T-10</c:v>
          </c:tx>
          <c:spPr>
            <a:solidFill>
              <a:schemeClr val="accent1"/>
            </a:solidFill>
            <a:ln>
              <a:noFill/>
            </a:ln>
            <a:effectLst/>
          </c:spPr>
          <c:cat>
            <c:strRef>
              <c:f>Porovnanie!$B$386:$B$388</c:f>
              <c:strCache>
                <c:ptCount val="3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</c:strCache>
            </c:strRef>
          </c:cat>
          <c:val>
            <c:numRef>
              <c:f>Porovnanie!$C$386:$C$388</c:f>
              <c:numCache>
                <c:formatCode>General</c:formatCode>
                <c:ptCount val="3"/>
                <c:pt idx="0">
                  <c:v>10.64</c:v>
                </c:pt>
                <c:pt idx="1">
                  <c:v>5.96</c:v>
                </c:pt>
                <c:pt idx="2">
                  <c:v>12.02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1FF3-4AC4-8641-BA0BEE3B31F7}"/>
            </c:ext>
          </c:extLst>
        </c:ser>
        <c:ser>
          <c:idx val="1"/>
          <c:order val="1"/>
          <c:tx>
            <c:v>T-6.3</c:v>
          </c:tx>
          <c:spPr>
            <a:solidFill>
              <a:schemeClr val="accent2"/>
            </a:solidFill>
            <a:ln>
              <a:noFill/>
            </a:ln>
            <a:effectLst/>
          </c:spPr>
          <c:cat>
            <c:strRef>
              <c:f>Porovnanie!$B$386:$B$388</c:f>
              <c:strCache>
                <c:ptCount val="3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</c:strCache>
            </c:strRef>
          </c:cat>
          <c:val>
            <c:numRef>
              <c:f>Porovnanie!$D$386:$D$388</c:f>
              <c:numCache>
                <c:formatCode>General</c:formatCode>
                <c:ptCount val="3"/>
                <c:pt idx="0">
                  <c:v>4.76</c:v>
                </c:pt>
                <c:pt idx="1">
                  <c:v>3.98</c:v>
                </c:pt>
                <c:pt idx="2">
                  <c:v>4.88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1FF3-4AC4-8641-BA0BEE3B31F7}"/>
            </c:ext>
          </c:extLst>
        </c:ser>
        <c:ser>
          <c:idx val="2"/>
          <c:order val="2"/>
          <c:tx>
            <c:v>A-5</c:v>
          </c:tx>
          <c:spPr>
            <a:solidFill>
              <a:schemeClr val="accent3"/>
            </a:solidFill>
            <a:ln>
              <a:noFill/>
            </a:ln>
            <a:effectLst/>
          </c:spPr>
          <c:cat>
            <c:strRef>
              <c:f>Porovnanie!$B$386:$B$388</c:f>
              <c:strCache>
                <c:ptCount val="3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</c:strCache>
            </c:strRef>
          </c:cat>
          <c:val>
            <c:numRef>
              <c:f>Porovnanie!$E$386:$E$388</c:f>
              <c:numCache>
                <c:formatCode>General</c:formatCode>
                <c:ptCount val="3"/>
                <c:pt idx="0">
                  <c:v>4.34</c:v>
                </c:pt>
                <c:pt idx="1">
                  <c:v>3.76</c:v>
                </c:pt>
                <c:pt idx="2">
                  <c:v>4.4400000000000004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1FF3-4AC4-8641-BA0BEE3B31F7}"/>
            </c:ext>
          </c:extLst>
        </c:ser>
        <c:ser>
          <c:idx val="3"/>
          <c:order val="3"/>
          <c:tx>
            <c:v>A-0.5</c:v>
          </c:tx>
          <c:spPr>
            <a:solidFill>
              <a:schemeClr val="accent4"/>
            </a:solidFill>
            <a:ln>
              <a:noFill/>
            </a:ln>
            <a:effectLst/>
          </c:spPr>
          <c:cat>
            <c:strRef>
              <c:f>Porovnanie!$B$386:$B$388</c:f>
              <c:strCache>
                <c:ptCount val="3"/>
                <c:pt idx="0">
                  <c:v>Pelety A</c:v>
                </c:pt>
                <c:pt idx="1">
                  <c:v>Pelety B</c:v>
                </c:pt>
                <c:pt idx="2">
                  <c:v>Pelety C</c:v>
                </c:pt>
              </c:strCache>
            </c:strRef>
          </c:cat>
          <c:val>
            <c:numRef>
              <c:f>Porovnanie!$F$386:$F$388</c:f>
              <c:numCache>
                <c:formatCode>General</c:formatCode>
                <c:ptCount val="3"/>
                <c:pt idx="0">
                  <c:v>3.74</c:v>
                </c:pt>
                <c:pt idx="1">
                  <c:v>3.18</c:v>
                </c:pt>
                <c:pt idx="2">
                  <c:v>3.76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3-1FF3-4AC4-8641-BA0BEE3B31F7}"/>
            </c:ext>
          </c:extLst>
        </c:ser>
        <c:gapWidth val="219"/>
        <c:overlap val="-27"/>
        <c:axId val="92972928"/>
        <c:axId val="92974464"/>
      </c:barChart>
      <c:catAx>
        <c:axId val="92972928"/>
        <c:scaling>
          <c:orientation val="minMax"/>
        </c:scaling>
        <c:axPos val="b"/>
        <c:numFmt formatCode="General" sourceLinked="1"/>
        <c:maj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2974464"/>
        <c:crosses val="autoZero"/>
        <c:auto val="1"/>
        <c:lblAlgn val="ctr"/>
        <c:lblOffset val="100"/>
      </c:catAx>
      <c:valAx>
        <c:axId val="92974464"/>
        <c:scaling>
          <c:orientation val="minMax"/>
        </c:scaling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sk-SK"/>
                  <a:t>(%)</a:t>
                </a:r>
              </a:p>
            </c:rich>
          </c:tx>
          <c:layout/>
          <c:spPr>
            <a:noFill/>
            <a:ln>
              <a:noFill/>
            </a:ln>
            <a:effectLst/>
          </c:spPr>
        </c:title>
        <c:numFmt formatCode="General" sourceLinked="1"/>
        <c:maj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929729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layout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extLst xmlns:c16r2="http://schemas.microsoft.com/office/drawing/2015/06/chart"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000000000000022" l="0.70000000000000018" r="0.70000000000000018" t="0.75000000000000022" header="0.3000000000000001" footer="0.3000000000000001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26" Type="http://schemas.openxmlformats.org/officeDocument/2006/relationships/image" Target="../media/image25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34" Type="http://schemas.openxmlformats.org/officeDocument/2006/relationships/image" Target="../media/image33.pn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4.emf"/><Relationship Id="rId33" Type="http://schemas.openxmlformats.org/officeDocument/2006/relationships/image" Target="../media/image32.emf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8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24" Type="http://schemas.openxmlformats.org/officeDocument/2006/relationships/image" Target="../media/image23.png"/><Relationship Id="rId32" Type="http://schemas.openxmlformats.org/officeDocument/2006/relationships/image" Target="../media/image31.emf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2.jpeg"/><Relationship Id="rId28" Type="http://schemas.openxmlformats.org/officeDocument/2006/relationships/image" Target="../media/image27.png"/><Relationship Id="rId36" Type="http://schemas.openxmlformats.org/officeDocument/2006/relationships/image" Target="../media/image35.emf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0.emf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svg"/><Relationship Id="rId27" Type="http://schemas.openxmlformats.org/officeDocument/2006/relationships/image" Target="../media/image26.png"/><Relationship Id="rId30" Type="http://schemas.openxmlformats.org/officeDocument/2006/relationships/image" Target="../media/image29.emf"/><Relationship Id="rId35" Type="http://schemas.openxmlformats.org/officeDocument/2006/relationships/image" Target="../media/image34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8.png"/><Relationship Id="rId18" Type="http://schemas.openxmlformats.org/officeDocument/2006/relationships/image" Target="../media/image53.png"/><Relationship Id="rId26" Type="http://schemas.openxmlformats.org/officeDocument/2006/relationships/image" Target="../media/image61.png"/><Relationship Id="rId39" Type="http://schemas.openxmlformats.org/officeDocument/2006/relationships/image" Target="../media/image72.png"/><Relationship Id="rId3" Type="http://schemas.openxmlformats.org/officeDocument/2006/relationships/image" Target="../media/image38.jpeg"/><Relationship Id="rId21" Type="http://schemas.openxmlformats.org/officeDocument/2006/relationships/image" Target="../media/image56.png"/><Relationship Id="rId34" Type="http://schemas.openxmlformats.org/officeDocument/2006/relationships/image" Target="../media/image67.emf"/><Relationship Id="rId42" Type="http://schemas.openxmlformats.org/officeDocument/2006/relationships/image" Target="../media/image75.png"/><Relationship Id="rId47" Type="http://schemas.openxmlformats.org/officeDocument/2006/relationships/image" Target="../media/image80.emf"/><Relationship Id="rId50" Type="http://schemas.openxmlformats.org/officeDocument/2006/relationships/image" Target="../media/image83.emf"/><Relationship Id="rId7" Type="http://schemas.openxmlformats.org/officeDocument/2006/relationships/image" Target="../media/image42.jpeg"/><Relationship Id="rId12" Type="http://schemas.openxmlformats.org/officeDocument/2006/relationships/image" Target="../media/image47.png"/><Relationship Id="rId17" Type="http://schemas.openxmlformats.org/officeDocument/2006/relationships/image" Target="../media/image52.png"/><Relationship Id="rId25" Type="http://schemas.openxmlformats.org/officeDocument/2006/relationships/image" Target="../media/image60.jpeg"/><Relationship Id="rId33" Type="http://schemas.openxmlformats.org/officeDocument/2006/relationships/image" Target="../media/image66.png"/><Relationship Id="rId38" Type="http://schemas.openxmlformats.org/officeDocument/2006/relationships/image" Target="../media/image71.png"/><Relationship Id="rId46" Type="http://schemas.openxmlformats.org/officeDocument/2006/relationships/image" Target="../media/image79.emf"/><Relationship Id="rId2" Type="http://schemas.openxmlformats.org/officeDocument/2006/relationships/image" Target="../media/image37.jpeg"/><Relationship Id="rId16" Type="http://schemas.openxmlformats.org/officeDocument/2006/relationships/image" Target="../media/image51.png"/><Relationship Id="rId20" Type="http://schemas.openxmlformats.org/officeDocument/2006/relationships/image" Target="../media/image55.png"/><Relationship Id="rId29" Type="http://schemas.openxmlformats.org/officeDocument/2006/relationships/image" Target="../media/image65.svg"/><Relationship Id="rId41" Type="http://schemas.openxmlformats.org/officeDocument/2006/relationships/image" Target="../media/image74.png"/><Relationship Id="rId1" Type="http://schemas.openxmlformats.org/officeDocument/2006/relationships/image" Target="../media/image36.jpeg"/><Relationship Id="rId6" Type="http://schemas.openxmlformats.org/officeDocument/2006/relationships/image" Target="../media/image41.jpeg"/><Relationship Id="rId11" Type="http://schemas.openxmlformats.org/officeDocument/2006/relationships/image" Target="../media/image46.png"/><Relationship Id="rId24" Type="http://schemas.openxmlformats.org/officeDocument/2006/relationships/image" Target="../media/image59.jpeg"/><Relationship Id="rId32" Type="http://schemas.openxmlformats.org/officeDocument/2006/relationships/image" Target="../media/image65.jpeg"/><Relationship Id="rId37" Type="http://schemas.openxmlformats.org/officeDocument/2006/relationships/image" Target="../media/image70.png"/><Relationship Id="rId40" Type="http://schemas.openxmlformats.org/officeDocument/2006/relationships/image" Target="../media/image73.png"/><Relationship Id="rId45" Type="http://schemas.openxmlformats.org/officeDocument/2006/relationships/image" Target="../media/image78.png"/><Relationship Id="rId5" Type="http://schemas.openxmlformats.org/officeDocument/2006/relationships/image" Target="../media/image40.jpeg"/><Relationship Id="rId15" Type="http://schemas.openxmlformats.org/officeDocument/2006/relationships/image" Target="../media/image50.png"/><Relationship Id="rId23" Type="http://schemas.openxmlformats.org/officeDocument/2006/relationships/image" Target="../media/image58.png"/><Relationship Id="rId28" Type="http://schemas.openxmlformats.org/officeDocument/2006/relationships/image" Target="../media/image62.png"/><Relationship Id="rId36" Type="http://schemas.openxmlformats.org/officeDocument/2006/relationships/image" Target="../media/image69.png"/><Relationship Id="rId49" Type="http://schemas.openxmlformats.org/officeDocument/2006/relationships/image" Target="../media/image82.png"/><Relationship Id="rId10" Type="http://schemas.openxmlformats.org/officeDocument/2006/relationships/image" Target="../media/image45.png"/><Relationship Id="rId19" Type="http://schemas.openxmlformats.org/officeDocument/2006/relationships/image" Target="../media/image54.png"/><Relationship Id="rId31" Type="http://schemas.openxmlformats.org/officeDocument/2006/relationships/image" Target="../media/image64.png"/><Relationship Id="rId44" Type="http://schemas.openxmlformats.org/officeDocument/2006/relationships/image" Target="../media/image77.png"/><Relationship Id="rId52" Type="http://schemas.openxmlformats.org/officeDocument/2006/relationships/image" Target="../media/image85.emf"/><Relationship Id="rId4" Type="http://schemas.openxmlformats.org/officeDocument/2006/relationships/image" Target="../media/image39.jpeg"/><Relationship Id="rId9" Type="http://schemas.openxmlformats.org/officeDocument/2006/relationships/image" Target="../media/image44.png"/><Relationship Id="rId14" Type="http://schemas.openxmlformats.org/officeDocument/2006/relationships/image" Target="../media/image49.png"/><Relationship Id="rId22" Type="http://schemas.openxmlformats.org/officeDocument/2006/relationships/image" Target="../media/image57.png"/><Relationship Id="rId27" Type="http://schemas.openxmlformats.org/officeDocument/2006/relationships/image" Target="../media/image63.svg"/><Relationship Id="rId30" Type="http://schemas.openxmlformats.org/officeDocument/2006/relationships/image" Target="../media/image63.jpeg"/><Relationship Id="rId35" Type="http://schemas.openxmlformats.org/officeDocument/2006/relationships/image" Target="../media/image68.png"/><Relationship Id="rId43" Type="http://schemas.openxmlformats.org/officeDocument/2006/relationships/image" Target="../media/image76.png"/><Relationship Id="rId48" Type="http://schemas.openxmlformats.org/officeDocument/2006/relationships/image" Target="../media/image81.emf"/><Relationship Id="rId8" Type="http://schemas.openxmlformats.org/officeDocument/2006/relationships/image" Target="../media/image43.jpeg"/><Relationship Id="rId51" Type="http://schemas.openxmlformats.org/officeDocument/2006/relationships/image" Target="../media/image8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3.jpeg"/><Relationship Id="rId13" Type="http://schemas.openxmlformats.org/officeDocument/2006/relationships/image" Target="../media/image98.png"/><Relationship Id="rId18" Type="http://schemas.openxmlformats.org/officeDocument/2006/relationships/image" Target="../media/image103.png"/><Relationship Id="rId26" Type="http://schemas.openxmlformats.org/officeDocument/2006/relationships/image" Target="../media/image109.png"/><Relationship Id="rId3" Type="http://schemas.openxmlformats.org/officeDocument/2006/relationships/image" Target="../media/image88.jpeg"/><Relationship Id="rId21" Type="http://schemas.openxmlformats.org/officeDocument/2006/relationships/image" Target="../media/image105.png"/><Relationship Id="rId34" Type="http://schemas.openxmlformats.org/officeDocument/2006/relationships/image" Target="../media/image117.emf"/><Relationship Id="rId7" Type="http://schemas.openxmlformats.org/officeDocument/2006/relationships/image" Target="../media/image92.jpeg"/><Relationship Id="rId12" Type="http://schemas.openxmlformats.org/officeDocument/2006/relationships/image" Target="../media/image97.png"/><Relationship Id="rId17" Type="http://schemas.openxmlformats.org/officeDocument/2006/relationships/image" Target="../media/image102.png"/><Relationship Id="rId25" Type="http://schemas.openxmlformats.org/officeDocument/2006/relationships/image" Target="../media/image108.emf"/><Relationship Id="rId33" Type="http://schemas.openxmlformats.org/officeDocument/2006/relationships/image" Target="../media/image116.emf"/><Relationship Id="rId2" Type="http://schemas.openxmlformats.org/officeDocument/2006/relationships/image" Target="../media/image87.jpeg"/><Relationship Id="rId16" Type="http://schemas.openxmlformats.org/officeDocument/2006/relationships/image" Target="../media/image101.png"/><Relationship Id="rId20" Type="http://schemas.openxmlformats.org/officeDocument/2006/relationships/image" Target="../media/image104.jpeg"/><Relationship Id="rId29" Type="http://schemas.openxmlformats.org/officeDocument/2006/relationships/image" Target="../media/image112.png"/><Relationship Id="rId1" Type="http://schemas.openxmlformats.org/officeDocument/2006/relationships/image" Target="../media/image86.jpeg"/><Relationship Id="rId6" Type="http://schemas.openxmlformats.org/officeDocument/2006/relationships/image" Target="../media/image91.jpeg"/><Relationship Id="rId11" Type="http://schemas.openxmlformats.org/officeDocument/2006/relationships/image" Target="../media/image96.jpeg"/><Relationship Id="rId24" Type="http://schemas.openxmlformats.org/officeDocument/2006/relationships/image" Target="../media/image107.png"/><Relationship Id="rId32" Type="http://schemas.openxmlformats.org/officeDocument/2006/relationships/image" Target="../media/image115.emf"/><Relationship Id="rId37" Type="http://schemas.openxmlformats.org/officeDocument/2006/relationships/image" Target="../media/image120.png"/><Relationship Id="rId5" Type="http://schemas.openxmlformats.org/officeDocument/2006/relationships/image" Target="../media/image90.jpeg"/><Relationship Id="rId15" Type="http://schemas.openxmlformats.org/officeDocument/2006/relationships/image" Target="../media/image100.png"/><Relationship Id="rId23" Type="http://schemas.openxmlformats.org/officeDocument/2006/relationships/image" Target="../media/image106.jpeg"/><Relationship Id="rId28" Type="http://schemas.openxmlformats.org/officeDocument/2006/relationships/image" Target="../media/image111.png"/><Relationship Id="rId36" Type="http://schemas.openxmlformats.org/officeDocument/2006/relationships/image" Target="../media/image119.emf"/><Relationship Id="rId10" Type="http://schemas.openxmlformats.org/officeDocument/2006/relationships/image" Target="../media/image95.jpeg"/><Relationship Id="rId19" Type="http://schemas.openxmlformats.org/officeDocument/2006/relationships/image" Target="../media/image58.png"/><Relationship Id="rId31" Type="http://schemas.openxmlformats.org/officeDocument/2006/relationships/image" Target="../media/image114.emf"/><Relationship Id="rId4" Type="http://schemas.openxmlformats.org/officeDocument/2006/relationships/image" Target="../media/image89.jpeg"/><Relationship Id="rId9" Type="http://schemas.openxmlformats.org/officeDocument/2006/relationships/image" Target="../media/image94.jpeg"/><Relationship Id="rId14" Type="http://schemas.openxmlformats.org/officeDocument/2006/relationships/image" Target="../media/image99.png"/><Relationship Id="rId22" Type="http://schemas.openxmlformats.org/officeDocument/2006/relationships/image" Target="../media/image109.svg"/><Relationship Id="rId27" Type="http://schemas.openxmlformats.org/officeDocument/2006/relationships/image" Target="../media/image110.png"/><Relationship Id="rId30" Type="http://schemas.openxmlformats.org/officeDocument/2006/relationships/image" Target="../media/image113.png"/><Relationship Id="rId35" Type="http://schemas.openxmlformats.org/officeDocument/2006/relationships/image" Target="../media/image118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3.png"/><Relationship Id="rId18" Type="http://schemas.openxmlformats.org/officeDocument/2006/relationships/image" Target="../media/image138.png"/><Relationship Id="rId26" Type="http://schemas.openxmlformats.org/officeDocument/2006/relationships/image" Target="../media/image145.jpeg"/><Relationship Id="rId39" Type="http://schemas.openxmlformats.org/officeDocument/2006/relationships/image" Target="../media/image158.png"/><Relationship Id="rId3" Type="http://schemas.openxmlformats.org/officeDocument/2006/relationships/image" Target="../media/image123.jpeg"/><Relationship Id="rId21" Type="http://schemas.openxmlformats.org/officeDocument/2006/relationships/image" Target="../media/image141.jpeg"/><Relationship Id="rId34" Type="http://schemas.openxmlformats.org/officeDocument/2006/relationships/image" Target="../media/image153.png"/><Relationship Id="rId42" Type="http://schemas.openxmlformats.org/officeDocument/2006/relationships/image" Target="../media/image161.png"/><Relationship Id="rId47" Type="http://schemas.openxmlformats.org/officeDocument/2006/relationships/image" Target="../media/image166.emf"/><Relationship Id="rId7" Type="http://schemas.openxmlformats.org/officeDocument/2006/relationships/image" Target="../media/image127.jpeg"/><Relationship Id="rId12" Type="http://schemas.openxmlformats.org/officeDocument/2006/relationships/image" Target="../media/image132.png"/><Relationship Id="rId17" Type="http://schemas.openxmlformats.org/officeDocument/2006/relationships/image" Target="../media/image137.png"/><Relationship Id="rId25" Type="http://schemas.openxmlformats.org/officeDocument/2006/relationships/image" Target="../media/image144.png"/><Relationship Id="rId33" Type="http://schemas.openxmlformats.org/officeDocument/2006/relationships/image" Target="../media/image152.png"/><Relationship Id="rId38" Type="http://schemas.openxmlformats.org/officeDocument/2006/relationships/image" Target="../media/image157.png"/><Relationship Id="rId46" Type="http://schemas.openxmlformats.org/officeDocument/2006/relationships/image" Target="../media/image165.emf"/><Relationship Id="rId2" Type="http://schemas.openxmlformats.org/officeDocument/2006/relationships/image" Target="../media/image122.jpeg"/><Relationship Id="rId16" Type="http://schemas.openxmlformats.org/officeDocument/2006/relationships/image" Target="../media/image136.png"/><Relationship Id="rId20" Type="http://schemas.openxmlformats.org/officeDocument/2006/relationships/image" Target="../media/image140.png"/><Relationship Id="rId29" Type="http://schemas.openxmlformats.org/officeDocument/2006/relationships/image" Target="../media/image148.png"/><Relationship Id="rId41" Type="http://schemas.openxmlformats.org/officeDocument/2006/relationships/image" Target="../media/image160.png"/><Relationship Id="rId1" Type="http://schemas.openxmlformats.org/officeDocument/2006/relationships/image" Target="../media/image121.jpeg"/><Relationship Id="rId6" Type="http://schemas.openxmlformats.org/officeDocument/2006/relationships/image" Target="../media/image126.jpeg"/><Relationship Id="rId11" Type="http://schemas.openxmlformats.org/officeDocument/2006/relationships/image" Target="../media/image131.png"/><Relationship Id="rId24" Type="http://schemas.openxmlformats.org/officeDocument/2006/relationships/image" Target="../media/image143.jpeg"/><Relationship Id="rId32" Type="http://schemas.openxmlformats.org/officeDocument/2006/relationships/image" Target="../media/image151.png"/><Relationship Id="rId37" Type="http://schemas.openxmlformats.org/officeDocument/2006/relationships/image" Target="../media/image156.emf"/><Relationship Id="rId40" Type="http://schemas.openxmlformats.org/officeDocument/2006/relationships/image" Target="../media/image159.png"/><Relationship Id="rId45" Type="http://schemas.openxmlformats.org/officeDocument/2006/relationships/image" Target="../media/image164.emf"/><Relationship Id="rId5" Type="http://schemas.openxmlformats.org/officeDocument/2006/relationships/image" Target="../media/image125.jpeg"/><Relationship Id="rId15" Type="http://schemas.openxmlformats.org/officeDocument/2006/relationships/image" Target="../media/image135.png"/><Relationship Id="rId23" Type="http://schemas.openxmlformats.org/officeDocument/2006/relationships/image" Target="../media/image147.svg"/><Relationship Id="rId28" Type="http://schemas.openxmlformats.org/officeDocument/2006/relationships/image" Target="../media/image147.emf"/><Relationship Id="rId36" Type="http://schemas.openxmlformats.org/officeDocument/2006/relationships/image" Target="../media/image155.png"/><Relationship Id="rId49" Type="http://schemas.openxmlformats.org/officeDocument/2006/relationships/image" Target="../media/image168.emf"/><Relationship Id="rId10" Type="http://schemas.openxmlformats.org/officeDocument/2006/relationships/image" Target="../media/image130.png"/><Relationship Id="rId19" Type="http://schemas.openxmlformats.org/officeDocument/2006/relationships/image" Target="../media/image139.png"/><Relationship Id="rId31" Type="http://schemas.openxmlformats.org/officeDocument/2006/relationships/image" Target="../media/image150.png"/><Relationship Id="rId44" Type="http://schemas.openxmlformats.org/officeDocument/2006/relationships/image" Target="../media/image163.emf"/><Relationship Id="rId4" Type="http://schemas.openxmlformats.org/officeDocument/2006/relationships/image" Target="../media/image124.jpeg"/><Relationship Id="rId9" Type="http://schemas.openxmlformats.org/officeDocument/2006/relationships/image" Target="../media/image129.png"/><Relationship Id="rId14" Type="http://schemas.openxmlformats.org/officeDocument/2006/relationships/image" Target="../media/image134.png"/><Relationship Id="rId22" Type="http://schemas.openxmlformats.org/officeDocument/2006/relationships/image" Target="../media/image142.png"/><Relationship Id="rId27" Type="http://schemas.openxmlformats.org/officeDocument/2006/relationships/image" Target="../media/image146.png"/><Relationship Id="rId30" Type="http://schemas.openxmlformats.org/officeDocument/2006/relationships/image" Target="../media/image149.png"/><Relationship Id="rId35" Type="http://schemas.openxmlformats.org/officeDocument/2006/relationships/image" Target="../media/image154.png"/><Relationship Id="rId43" Type="http://schemas.openxmlformats.org/officeDocument/2006/relationships/image" Target="../media/image162.png"/><Relationship Id="rId48" Type="http://schemas.openxmlformats.org/officeDocument/2006/relationships/image" Target="../media/image167.png"/><Relationship Id="rId8" Type="http://schemas.openxmlformats.org/officeDocument/2006/relationships/image" Target="../media/image128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chart" Target="../charts/chart8.xml"/><Relationship Id="rId13" Type="http://schemas.openxmlformats.org/officeDocument/2006/relationships/chart" Target="../charts/chart13.xml"/><Relationship Id="rId18" Type="http://schemas.openxmlformats.org/officeDocument/2006/relationships/image" Target="../media/image170.emf"/><Relationship Id="rId26" Type="http://schemas.openxmlformats.org/officeDocument/2006/relationships/image" Target="../media/image66.png"/><Relationship Id="rId39" Type="http://schemas.openxmlformats.org/officeDocument/2006/relationships/image" Target="../media/image180.png"/><Relationship Id="rId3" Type="http://schemas.openxmlformats.org/officeDocument/2006/relationships/chart" Target="../charts/chart3.xml"/><Relationship Id="rId21" Type="http://schemas.openxmlformats.org/officeDocument/2006/relationships/image" Target="../media/image173.jpeg"/><Relationship Id="rId34" Type="http://schemas.openxmlformats.org/officeDocument/2006/relationships/image" Target="../media/image175.png"/><Relationship Id="rId42" Type="http://schemas.openxmlformats.org/officeDocument/2006/relationships/chart" Target="../charts/chart17.xml"/><Relationship Id="rId47" Type="http://schemas.openxmlformats.org/officeDocument/2006/relationships/image" Target="../media/image84.png"/><Relationship Id="rId7" Type="http://schemas.openxmlformats.org/officeDocument/2006/relationships/chart" Target="../charts/chart7.xml"/><Relationship Id="rId12" Type="http://schemas.openxmlformats.org/officeDocument/2006/relationships/chart" Target="../charts/chart12.xml"/><Relationship Id="rId17" Type="http://schemas.openxmlformats.org/officeDocument/2006/relationships/image" Target="../media/image169.emf"/><Relationship Id="rId25" Type="http://schemas.openxmlformats.org/officeDocument/2006/relationships/image" Target="../media/image65.jpeg"/><Relationship Id="rId33" Type="http://schemas.openxmlformats.org/officeDocument/2006/relationships/image" Target="../media/image174.png"/><Relationship Id="rId38" Type="http://schemas.openxmlformats.org/officeDocument/2006/relationships/image" Target="../media/image179.png"/><Relationship Id="rId46" Type="http://schemas.openxmlformats.org/officeDocument/2006/relationships/image" Target="../media/image185.png"/><Relationship Id="rId2" Type="http://schemas.openxmlformats.org/officeDocument/2006/relationships/chart" Target="../charts/chart2.xml"/><Relationship Id="rId16" Type="http://schemas.openxmlformats.org/officeDocument/2006/relationships/chart" Target="../charts/chart16.xml"/><Relationship Id="rId20" Type="http://schemas.openxmlformats.org/officeDocument/2006/relationships/image" Target="../media/image172.emf"/><Relationship Id="rId29" Type="http://schemas.openxmlformats.org/officeDocument/2006/relationships/image" Target="../media/image145.jpeg"/><Relationship Id="rId41" Type="http://schemas.openxmlformats.org/officeDocument/2006/relationships/image" Target="../media/image182.png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11" Type="http://schemas.openxmlformats.org/officeDocument/2006/relationships/chart" Target="../charts/chart11.xml"/><Relationship Id="rId24" Type="http://schemas.openxmlformats.org/officeDocument/2006/relationships/image" Target="../media/image64.png"/><Relationship Id="rId32" Type="http://schemas.openxmlformats.org/officeDocument/2006/relationships/image" Target="../media/image107.png"/><Relationship Id="rId37" Type="http://schemas.openxmlformats.org/officeDocument/2006/relationships/image" Target="../media/image178.png"/><Relationship Id="rId40" Type="http://schemas.openxmlformats.org/officeDocument/2006/relationships/image" Target="../media/image181.png"/><Relationship Id="rId45" Type="http://schemas.openxmlformats.org/officeDocument/2006/relationships/image" Target="../media/image184.png"/><Relationship Id="rId5" Type="http://schemas.openxmlformats.org/officeDocument/2006/relationships/chart" Target="../charts/chart5.xml"/><Relationship Id="rId15" Type="http://schemas.openxmlformats.org/officeDocument/2006/relationships/chart" Target="../charts/chart15.xml"/><Relationship Id="rId23" Type="http://schemas.openxmlformats.org/officeDocument/2006/relationships/image" Target="../media/image63.jpeg"/><Relationship Id="rId28" Type="http://schemas.openxmlformats.org/officeDocument/2006/relationships/image" Target="../media/image144.png"/><Relationship Id="rId36" Type="http://schemas.openxmlformats.org/officeDocument/2006/relationships/image" Target="../media/image177.png"/><Relationship Id="rId10" Type="http://schemas.openxmlformats.org/officeDocument/2006/relationships/chart" Target="../charts/chart10.xml"/><Relationship Id="rId19" Type="http://schemas.openxmlformats.org/officeDocument/2006/relationships/image" Target="../media/image171.emf"/><Relationship Id="rId31" Type="http://schemas.openxmlformats.org/officeDocument/2006/relationships/image" Target="../media/image106.jpeg"/><Relationship Id="rId44" Type="http://schemas.openxmlformats.org/officeDocument/2006/relationships/chart" Target="../charts/chart18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Relationship Id="rId14" Type="http://schemas.openxmlformats.org/officeDocument/2006/relationships/chart" Target="../charts/chart14.xml"/><Relationship Id="rId22" Type="http://schemas.openxmlformats.org/officeDocument/2006/relationships/image" Target="../media/image23.png"/><Relationship Id="rId27" Type="http://schemas.openxmlformats.org/officeDocument/2006/relationships/image" Target="../media/image143.jpeg"/><Relationship Id="rId30" Type="http://schemas.openxmlformats.org/officeDocument/2006/relationships/image" Target="../media/image146.png"/><Relationship Id="rId35" Type="http://schemas.openxmlformats.org/officeDocument/2006/relationships/image" Target="../media/image176.png"/><Relationship Id="rId43" Type="http://schemas.openxmlformats.org/officeDocument/2006/relationships/image" Target="../media/image183.png"/><Relationship Id="rId48" Type="http://schemas.openxmlformats.org/officeDocument/2006/relationships/image" Target="../media/image186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39852</xdr:colOff>
      <xdr:row>28</xdr:row>
      <xdr:rowOff>53346</xdr:rowOff>
    </xdr:from>
    <xdr:to>
      <xdr:col>7</xdr:col>
      <xdr:colOff>77931</xdr:colOff>
      <xdr:row>30</xdr:row>
      <xdr:rowOff>139173</xdr:rowOff>
    </xdr:to>
    <xdr:sp macro="" textlink="">
      <xdr:nvSpPr>
        <xdr:cNvPr id="2" name="Obdĺžnik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SpPr/>
      </xdr:nvSpPr>
      <xdr:spPr>
        <a:xfrm>
          <a:off x="2495185" y="5990596"/>
          <a:ext cx="3731663" cy="466827"/>
        </a:xfrm>
        <a:prstGeom prst="rect">
          <a:avLst/>
        </a:prstGeom>
        <a:solidFill>
          <a:schemeClr val="tx1">
            <a:alpha val="38000"/>
          </a:schemeClr>
        </a:solidFill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endParaRPr lang="sk-SK"/>
        </a:p>
      </xdr:txBody>
    </xdr:sp>
    <xdr:clientData/>
  </xdr:twoCellAnchor>
  <xdr:twoCellAnchor>
    <xdr:from>
      <xdr:col>3</xdr:col>
      <xdr:colOff>173261</xdr:colOff>
      <xdr:row>28</xdr:row>
      <xdr:rowOff>87153</xdr:rowOff>
    </xdr:from>
    <xdr:to>
      <xdr:col>3</xdr:col>
      <xdr:colOff>173261</xdr:colOff>
      <xdr:row>29</xdr:row>
      <xdr:rowOff>48606</xdr:rowOff>
    </xdr:to>
    <xdr:cxnSp macro="">
      <xdr:nvCxnSpPr>
        <xdr:cNvPr id="3" name="Rovná spojnica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CxnSpPr/>
      </xdr:nvCxnSpPr>
      <xdr:spPr>
        <a:xfrm>
          <a:off x="4440461" y="5427503"/>
          <a:ext cx="0" cy="145603"/>
        </a:xfrm>
        <a:prstGeom prst="line">
          <a:avLst/>
        </a:prstGeom>
        <a:ln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337614</xdr:colOff>
      <xdr:row>28</xdr:row>
      <xdr:rowOff>80947</xdr:rowOff>
    </xdr:from>
    <xdr:to>
      <xdr:col>6</xdr:col>
      <xdr:colOff>337614</xdr:colOff>
      <xdr:row>29</xdr:row>
      <xdr:rowOff>42400</xdr:rowOff>
    </xdr:to>
    <xdr:cxnSp macro="">
      <xdr:nvCxnSpPr>
        <xdr:cNvPr id="4" name="Rovná spojnica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CxnSpPr/>
      </xdr:nvCxnSpPr>
      <xdr:spPr>
        <a:xfrm>
          <a:off x="6433614" y="5421297"/>
          <a:ext cx="0" cy="145603"/>
        </a:xfrm>
        <a:prstGeom prst="line">
          <a:avLst/>
        </a:prstGeom>
        <a:ln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568516</xdr:colOff>
      <xdr:row>28</xdr:row>
      <xdr:rowOff>79825</xdr:rowOff>
    </xdr:from>
    <xdr:to>
      <xdr:col>3</xdr:col>
      <xdr:colOff>568516</xdr:colOff>
      <xdr:row>29</xdr:row>
      <xdr:rowOff>41278</xdr:rowOff>
    </xdr:to>
    <xdr:cxnSp macro="">
      <xdr:nvCxnSpPr>
        <xdr:cNvPr id="5" name="Rovná spojnica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CxnSpPr/>
      </xdr:nvCxnSpPr>
      <xdr:spPr>
        <a:xfrm>
          <a:off x="4835716" y="5420175"/>
          <a:ext cx="0" cy="145603"/>
        </a:xfrm>
        <a:prstGeom prst="line">
          <a:avLst/>
        </a:prstGeom>
        <a:ln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364885</xdr:colOff>
      <xdr:row>28</xdr:row>
      <xdr:rowOff>80946</xdr:rowOff>
    </xdr:from>
    <xdr:to>
      <xdr:col>4</xdr:col>
      <xdr:colOff>364885</xdr:colOff>
      <xdr:row>29</xdr:row>
      <xdr:rowOff>42399</xdr:rowOff>
    </xdr:to>
    <xdr:cxnSp macro="">
      <xdr:nvCxnSpPr>
        <xdr:cNvPr id="6" name="Rovná spojnica 5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CxnSpPr/>
      </xdr:nvCxnSpPr>
      <xdr:spPr>
        <a:xfrm>
          <a:off x="5241685" y="5421296"/>
          <a:ext cx="0" cy="145603"/>
        </a:xfrm>
        <a:prstGeom prst="line">
          <a:avLst/>
        </a:prstGeom>
        <a:ln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150852</xdr:colOff>
      <xdr:row>28</xdr:row>
      <xdr:rowOff>79825</xdr:rowOff>
    </xdr:from>
    <xdr:to>
      <xdr:col>5</xdr:col>
      <xdr:colOff>150852</xdr:colOff>
      <xdr:row>29</xdr:row>
      <xdr:rowOff>41278</xdr:rowOff>
    </xdr:to>
    <xdr:cxnSp macro="">
      <xdr:nvCxnSpPr>
        <xdr:cNvPr id="7" name="Rovná spojnica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CxnSpPr/>
      </xdr:nvCxnSpPr>
      <xdr:spPr>
        <a:xfrm>
          <a:off x="5637252" y="5420175"/>
          <a:ext cx="0" cy="145603"/>
        </a:xfrm>
        <a:prstGeom prst="line">
          <a:avLst/>
        </a:prstGeom>
        <a:ln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556001</xdr:colOff>
      <xdr:row>28</xdr:row>
      <xdr:rowOff>80946</xdr:rowOff>
    </xdr:from>
    <xdr:to>
      <xdr:col>5</xdr:col>
      <xdr:colOff>556001</xdr:colOff>
      <xdr:row>29</xdr:row>
      <xdr:rowOff>42399</xdr:rowOff>
    </xdr:to>
    <xdr:cxnSp macro="">
      <xdr:nvCxnSpPr>
        <xdr:cNvPr id="8" name="Rovná spojnica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CxnSpPr/>
      </xdr:nvCxnSpPr>
      <xdr:spPr>
        <a:xfrm>
          <a:off x="6042401" y="5421296"/>
          <a:ext cx="0" cy="145603"/>
        </a:xfrm>
        <a:prstGeom prst="line">
          <a:avLst/>
        </a:prstGeom>
        <a:ln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11</xdr:col>
      <xdr:colOff>468252</xdr:colOff>
      <xdr:row>117</xdr:row>
      <xdr:rowOff>184150</xdr:rowOff>
    </xdr:from>
    <xdr:to>
      <xdr:col>12</xdr:col>
      <xdr:colOff>1765421</xdr:colOff>
      <xdr:row>123</xdr:row>
      <xdr:rowOff>94931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748"/>
        <a:stretch/>
      </xdr:blipFill>
      <xdr:spPr bwMode="auto">
        <a:xfrm>
          <a:off x="9123302" y="24422100"/>
          <a:ext cx="1906769" cy="135858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63439</xdr:colOff>
      <xdr:row>117</xdr:row>
      <xdr:rowOff>177800</xdr:rowOff>
    </xdr:from>
    <xdr:to>
      <xdr:col>14</xdr:col>
      <xdr:colOff>1046511</xdr:colOff>
      <xdr:row>123</xdr:row>
      <xdr:rowOff>94932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17"/>
        <a:stretch/>
      </xdr:blipFill>
      <xdr:spPr bwMode="auto">
        <a:xfrm>
          <a:off x="11099739" y="24415750"/>
          <a:ext cx="1859372" cy="136493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222190</xdr:colOff>
      <xdr:row>117</xdr:row>
      <xdr:rowOff>171449</xdr:rowOff>
    </xdr:from>
    <xdr:to>
      <xdr:col>11</xdr:col>
      <xdr:colOff>237844</xdr:colOff>
      <xdr:row>123</xdr:row>
      <xdr:rowOff>86994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/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410"/>
        <a:stretch/>
      </xdr:blipFill>
      <xdr:spPr bwMode="auto">
        <a:xfrm>
          <a:off x="6965890" y="24250649"/>
          <a:ext cx="1911129" cy="134429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22</xdr:col>
      <xdr:colOff>385473</xdr:colOff>
      <xdr:row>117</xdr:row>
      <xdr:rowOff>177800</xdr:rowOff>
    </xdr:from>
    <xdr:to>
      <xdr:col>25</xdr:col>
      <xdr:colOff>289042</xdr:colOff>
      <xdr:row>123</xdr:row>
      <xdr:rowOff>76798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7464"/>
        <a:stretch/>
      </xdr:blipFill>
      <xdr:spPr bwMode="auto">
        <a:xfrm>
          <a:off x="19048123" y="24415750"/>
          <a:ext cx="1897469" cy="134679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1181947</xdr:colOff>
      <xdr:row>117</xdr:row>
      <xdr:rowOff>177800</xdr:rowOff>
    </xdr:from>
    <xdr:to>
      <xdr:col>17</xdr:col>
      <xdr:colOff>236885</xdr:colOff>
      <xdr:row>123</xdr:row>
      <xdr:rowOff>102871</xdr:rowOff>
    </xdr:to>
    <xdr:pic>
      <xdr:nvPicPr>
        <xdr:cNvPr id="29" name="Obrázok 28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546"/>
        <a:stretch/>
      </xdr:blipFill>
      <xdr:spPr bwMode="auto">
        <a:xfrm>
          <a:off x="13094547" y="24415750"/>
          <a:ext cx="1823538" cy="13728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390012</xdr:colOff>
      <xdr:row>117</xdr:row>
      <xdr:rowOff>184150</xdr:rowOff>
    </xdr:from>
    <xdr:to>
      <xdr:col>19</xdr:col>
      <xdr:colOff>490885</xdr:colOff>
      <xdr:row>123</xdr:row>
      <xdr:rowOff>93795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/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7596"/>
        <a:stretch/>
      </xdr:blipFill>
      <xdr:spPr bwMode="auto">
        <a:xfrm>
          <a:off x="15071212" y="24422100"/>
          <a:ext cx="1834423" cy="13574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20</xdr:col>
      <xdr:colOff>18085</xdr:colOff>
      <xdr:row>117</xdr:row>
      <xdr:rowOff>171450</xdr:rowOff>
    </xdr:from>
    <xdr:to>
      <xdr:col>22</xdr:col>
      <xdr:colOff>245960</xdr:colOff>
      <xdr:row>123</xdr:row>
      <xdr:rowOff>84728</xdr:rowOff>
    </xdr:to>
    <xdr:pic>
      <xdr:nvPicPr>
        <xdr:cNvPr id="31" name="Obrázok 30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/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7349"/>
        <a:stretch/>
      </xdr:blipFill>
      <xdr:spPr bwMode="auto">
        <a:xfrm>
          <a:off x="17042435" y="24409400"/>
          <a:ext cx="1866175" cy="136107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71453</xdr:colOff>
      <xdr:row>133</xdr:row>
      <xdr:rowOff>1</xdr:rowOff>
    </xdr:from>
    <xdr:to>
      <xdr:col>12</xdr:col>
      <xdr:colOff>1585931</xdr:colOff>
      <xdr:row>156</xdr:row>
      <xdr:rowOff>73439</xdr:rowOff>
    </xdr:to>
    <xdr:pic>
      <xdr:nvPicPr>
        <xdr:cNvPr id="32" name="Obrázok 31" descr="Obrázok, na ktorom je snímka obrazovky&#10;&#10;Automaticky generovaný popis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6703" y="25066626"/>
          <a:ext cx="4025171" cy="432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1801820</xdr:colOff>
      <xdr:row>132</xdr:row>
      <xdr:rowOff>182559</xdr:rowOff>
    </xdr:from>
    <xdr:to>
      <xdr:col>17</xdr:col>
      <xdr:colOff>183496</xdr:colOff>
      <xdr:row>156</xdr:row>
      <xdr:rowOff>73434</xdr:rowOff>
    </xdr:to>
    <xdr:pic>
      <xdr:nvPicPr>
        <xdr:cNvPr id="33" name="Obrázok 32" descr="Obrázok, na ktorom je príroda, snímka obrazovky, zem, čierno-biela&#10;&#10;Automaticky generovaný popis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1820" y="25066622"/>
          <a:ext cx="4025238" cy="432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365124</xdr:colOff>
      <xdr:row>133</xdr:row>
      <xdr:rowOff>15874</xdr:rowOff>
    </xdr:from>
    <xdr:to>
      <xdr:col>23</xdr:col>
      <xdr:colOff>324656</xdr:colOff>
      <xdr:row>156</xdr:row>
      <xdr:rowOff>89312</xdr:rowOff>
    </xdr:to>
    <xdr:pic>
      <xdr:nvPicPr>
        <xdr:cNvPr id="34" name="Picture 1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/>
        <a:srcRect l="12333" t="5655" r="12152"/>
        <a:stretch/>
      </xdr:blipFill>
      <xdr:spPr bwMode="auto">
        <a:xfrm>
          <a:off x="13628687" y="25082499"/>
          <a:ext cx="4690283" cy="432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24</xdr:col>
      <xdr:colOff>0</xdr:colOff>
      <xdr:row>133</xdr:row>
      <xdr:rowOff>0</xdr:rowOff>
    </xdr:from>
    <xdr:to>
      <xdr:col>28</xdr:col>
      <xdr:colOff>435251</xdr:colOff>
      <xdr:row>141</xdr:row>
      <xdr:rowOff>141630</xdr:rowOff>
    </xdr:to>
    <xdr:pic>
      <xdr:nvPicPr>
        <xdr:cNvPr id="35" name="Picture 1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8803938" y="25066625"/>
          <a:ext cx="2880000" cy="1602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28</xdr:col>
      <xdr:colOff>555625</xdr:colOff>
      <xdr:row>133</xdr:row>
      <xdr:rowOff>7937</xdr:rowOff>
    </xdr:from>
    <xdr:to>
      <xdr:col>31</xdr:col>
      <xdr:colOff>86000</xdr:colOff>
      <xdr:row>141</xdr:row>
      <xdr:rowOff>149567</xdr:rowOff>
    </xdr:to>
    <xdr:pic>
      <xdr:nvPicPr>
        <xdr:cNvPr id="36" name="Picture 1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1804313" y="25074562"/>
          <a:ext cx="2880000" cy="1602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23</xdr:col>
      <xdr:colOff>801687</xdr:colOff>
      <xdr:row>142</xdr:row>
      <xdr:rowOff>7937</xdr:rowOff>
    </xdr:from>
    <xdr:to>
      <xdr:col>28</xdr:col>
      <xdr:colOff>427313</xdr:colOff>
      <xdr:row>150</xdr:row>
      <xdr:rowOff>101942</xdr:rowOff>
    </xdr:to>
    <xdr:pic>
      <xdr:nvPicPr>
        <xdr:cNvPr id="37" name="Picture 1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8796000" y="26717625"/>
          <a:ext cx="2880000" cy="1602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28</xdr:col>
      <xdr:colOff>547688</xdr:colOff>
      <xdr:row>142</xdr:row>
      <xdr:rowOff>15874</xdr:rowOff>
    </xdr:from>
    <xdr:to>
      <xdr:col>31</xdr:col>
      <xdr:colOff>78063</xdr:colOff>
      <xdr:row>150</xdr:row>
      <xdr:rowOff>109879</xdr:rowOff>
    </xdr:to>
    <xdr:pic>
      <xdr:nvPicPr>
        <xdr:cNvPr id="38" name="Picture 1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1796376" y="26725562"/>
          <a:ext cx="2880000" cy="1602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24</xdr:col>
      <xdr:colOff>7938</xdr:colOff>
      <xdr:row>151</xdr:row>
      <xdr:rowOff>31749</xdr:rowOff>
    </xdr:from>
    <xdr:to>
      <xdr:col>28</xdr:col>
      <xdr:colOff>443189</xdr:colOff>
      <xdr:row>159</xdr:row>
      <xdr:rowOff>173379</xdr:rowOff>
    </xdr:to>
    <xdr:pic>
      <xdr:nvPicPr>
        <xdr:cNvPr id="39" name="Picture 1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8811876" y="28384499"/>
          <a:ext cx="2880000" cy="1602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28</xdr:col>
      <xdr:colOff>563562</xdr:colOff>
      <xdr:row>151</xdr:row>
      <xdr:rowOff>31750</xdr:rowOff>
    </xdr:from>
    <xdr:to>
      <xdr:col>31</xdr:col>
      <xdr:colOff>93937</xdr:colOff>
      <xdr:row>159</xdr:row>
      <xdr:rowOff>173380</xdr:rowOff>
    </xdr:to>
    <xdr:pic>
      <xdr:nvPicPr>
        <xdr:cNvPr id="40" name="Picture 1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1812250" y="28384500"/>
          <a:ext cx="2880000" cy="1602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127024</xdr:colOff>
      <xdr:row>31</xdr:row>
      <xdr:rowOff>142886</xdr:rowOff>
    </xdr:from>
    <xdr:to>
      <xdr:col>5</xdr:col>
      <xdr:colOff>525639</xdr:colOff>
      <xdr:row>41</xdr:row>
      <xdr:rowOff>191511</xdr:rowOff>
    </xdr:to>
    <xdr:pic>
      <xdr:nvPicPr>
        <xdr:cNvPr id="41" name="Obrázok 40" descr="Obrázok, na ktorom je kameň, kamenný nástroj, budova, príroda&#10;&#10;Automaticky generovaný popis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99" y="6659574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373079</xdr:colOff>
      <xdr:row>31</xdr:row>
      <xdr:rowOff>150824</xdr:rowOff>
    </xdr:from>
    <xdr:to>
      <xdr:col>10</xdr:col>
      <xdr:colOff>277737</xdr:colOff>
      <xdr:row>42</xdr:row>
      <xdr:rowOff>1012</xdr:rowOff>
    </xdr:to>
    <xdr:pic>
      <xdr:nvPicPr>
        <xdr:cNvPr id="42" name="Obrázok 41" descr="Obrázok, na ktorom je vyvretá hornina, minerál, kamenný nástroj, sopečná hornina&#10;&#10;Automaticky generovaný popis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5954" y="6667512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321467</xdr:colOff>
      <xdr:row>99</xdr:row>
      <xdr:rowOff>95250</xdr:rowOff>
    </xdr:from>
    <xdr:to>
      <xdr:col>7</xdr:col>
      <xdr:colOff>550739</xdr:colOff>
      <xdr:row>112</xdr:row>
      <xdr:rowOff>161884</xdr:rowOff>
    </xdr:to>
    <xdr:pic>
      <xdr:nvPicPr>
        <xdr:cNvPr id="13" name="Obrázok 12" descr="Obrázok, na ktorom je text, snímka obrazovky, rad, vývoj&#10;&#10;Automaticky generovaný popis">
          <a:extLst>
            <a:ext uri="{FF2B5EF4-FFF2-40B4-BE49-F238E27FC236}">
              <a16:creationId xmlns:a16="http://schemas.microsoft.com/office/drawing/2014/main" xmlns="" id="{05771540-6877-828D-9E63-3C1F049CA8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/>
        <a:srcRect t="13990" b="12194"/>
        <a:stretch/>
      </xdr:blipFill>
      <xdr:spPr bwMode="auto">
        <a:xfrm>
          <a:off x="928686" y="20693063"/>
          <a:ext cx="5760000" cy="2543134"/>
        </a:xfrm>
        <a:prstGeom prst="rect">
          <a:avLst/>
        </a:prstGeom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483576</xdr:colOff>
      <xdr:row>211</xdr:row>
      <xdr:rowOff>105834</xdr:rowOff>
    </xdr:from>
    <xdr:to>
      <xdr:col>5</xdr:col>
      <xdr:colOff>90403</xdr:colOff>
      <xdr:row>223</xdr:row>
      <xdr:rowOff>90080</xdr:rowOff>
    </xdr:to>
    <xdr:pic>
      <xdr:nvPicPr>
        <xdr:cNvPr id="21" name="Obrázok 20" descr="Obrázok, na ktorom je text, diagram, rad, vývoj&#10;&#10;Automaticky generovaný popis">
          <a:extLst>
            <a:ext uri="{FF2B5EF4-FFF2-40B4-BE49-F238E27FC236}">
              <a16:creationId xmlns:a16="http://schemas.microsoft.com/office/drawing/2014/main" xmlns="" id="{EA75D843-858C-F11F-E45C-88CFA3BD4D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0004"/>
        <a:stretch/>
      </xdr:blipFill>
      <xdr:spPr>
        <a:xfrm>
          <a:off x="483576" y="43582167"/>
          <a:ext cx="3607327" cy="2270246"/>
        </a:xfrm>
        <a:prstGeom prst="rect">
          <a:avLst/>
        </a:prstGeom>
      </xdr:spPr>
    </xdr:pic>
    <xdr:clientData/>
  </xdr:twoCellAnchor>
  <xdr:twoCellAnchor editAs="oneCell">
    <xdr:from>
      <xdr:col>6</xdr:col>
      <xdr:colOff>14652</xdr:colOff>
      <xdr:row>209</xdr:row>
      <xdr:rowOff>73269</xdr:rowOff>
    </xdr:from>
    <xdr:to>
      <xdr:col>13</xdr:col>
      <xdr:colOff>395654</xdr:colOff>
      <xdr:row>224</xdr:row>
      <xdr:rowOff>0</xdr:rowOff>
    </xdr:to>
    <xdr:pic>
      <xdr:nvPicPr>
        <xdr:cNvPr id="44" name="Grafický objekt 43">
          <a:extLst>
            <a:ext uri="{FF2B5EF4-FFF2-40B4-BE49-F238E27FC236}">
              <a16:creationId xmlns:a16="http://schemas.microsoft.com/office/drawing/2014/main" xmlns="" id="{5241DA21-6243-B60C-4CA3-565DD80D6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96DAC541-7B7A-43D3-8B79-37D633B846F1}">
              <asvg:svgBlip xmlns:asvg="http://schemas.microsoft.com/office/drawing/2016/SVG/main" xmlns="" r:embed="rId22"/>
            </a:ext>
          </a:extLst>
        </a:blip>
        <a:srcRect l="6105" t="15740" r="5971" b="14791"/>
        <a:stretch/>
      </xdr:blipFill>
      <xdr:spPr>
        <a:xfrm>
          <a:off x="4872402" y="42825865"/>
          <a:ext cx="6330463" cy="2813539"/>
        </a:xfrm>
        <a:prstGeom prst="rect">
          <a:avLst/>
        </a:prstGeom>
      </xdr:spPr>
    </xdr:pic>
    <xdr:clientData/>
  </xdr:twoCellAnchor>
  <xdr:twoCellAnchor editAs="oneCell">
    <xdr:from>
      <xdr:col>1</xdr:col>
      <xdr:colOff>337038</xdr:colOff>
      <xdr:row>256</xdr:row>
      <xdr:rowOff>146538</xdr:rowOff>
    </xdr:from>
    <xdr:to>
      <xdr:col>4</xdr:col>
      <xdr:colOff>514643</xdr:colOff>
      <xdr:row>273</xdr:row>
      <xdr:rowOff>44938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xmlns="" id="{C7499CFF-97C7-1F5F-A189-50787699B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173" y="52387500"/>
          <a:ext cx="2807970" cy="3136900"/>
        </a:xfrm>
        <a:prstGeom prst="rect">
          <a:avLst/>
        </a:prstGeom>
      </xdr:spPr>
    </xdr:pic>
    <xdr:clientData/>
  </xdr:twoCellAnchor>
  <xdr:twoCellAnchor editAs="oneCell">
    <xdr:from>
      <xdr:col>4</xdr:col>
      <xdr:colOff>747346</xdr:colOff>
      <xdr:row>256</xdr:row>
      <xdr:rowOff>131884</xdr:rowOff>
    </xdr:from>
    <xdr:to>
      <xdr:col>8</xdr:col>
      <xdr:colOff>9525</xdr:colOff>
      <xdr:row>265</xdr:row>
      <xdr:rowOff>37904</xdr:rowOff>
    </xdr:to>
    <xdr:pic>
      <xdr:nvPicPr>
        <xdr:cNvPr id="17" name="Obrázok 16">
          <a:extLst>
            <a:ext uri="{FF2B5EF4-FFF2-40B4-BE49-F238E27FC236}">
              <a16:creationId xmlns:a16="http://schemas.microsoft.com/office/drawing/2014/main" xmlns="" id="{98D883FD-B9F8-1470-9536-641DAA766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5846" y="52372846"/>
          <a:ext cx="2771775" cy="162052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228600</xdr:colOff>
      <xdr:row>257</xdr:row>
      <xdr:rowOff>114300</xdr:rowOff>
    </xdr:from>
    <xdr:to>
      <xdr:col>15</xdr:col>
      <xdr:colOff>539784</xdr:colOff>
      <xdr:row>273</xdr:row>
      <xdr:rowOff>85725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xmlns="" id="{84D0724C-A9B5-69C0-BE85-A0AB955986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225" t="3974" r="7417"/>
        <a:stretch/>
      </xdr:blipFill>
      <xdr:spPr bwMode="auto">
        <a:xfrm>
          <a:off x="6972300" y="52882800"/>
          <a:ext cx="6788184" cy="30194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0</xdr:colOff>
      <xdr:row>257</xdr:row>
      <xdr:rowOff>47625</xdr:rowOff>
    </xdr:from>
    <xdr:to>
      <xdr:col>19</xdr:col>
      <xdr:colOff>317500</xdr:colOff>
      <xdr:row>266</xdr:row>
      <xdr:rowOff>17145</xdr:rowOff>
    </xdr:to>
    <xdr:pic>
      <xdr:nvPicPr>
        <xdr:cNvPr id="45" name="Obrázok 44">
          <a:extLst>
            <a:ext uri="{FF2B5EF4-FFF2-40B4-BE49-F238E27FC236}">
              <a16:creationId xmlns:a16="http://schemas.microsoft.com/office/drawing/2014/main" xmlns="" id="{4EA95732-0493-696F-FCFC-09F429F63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0300" y="52816125"/>
          <a:ext cx="2879725" cy="168402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0</xdr:colOff>
      <xdr:row>266</xdr:row>
      <xdr:rowOff>19050</xdr:rowOff>
    </xdr:from>
    <xdr:to>
      <xdr:col>19</xdr:col>
      <xdr:colOff>317500</xdr:colOff>
      <xdr:row>274</xdr:row>
      <xdr:rowOff>179070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xmlns="" id="{E65360DB-28C3-567A-F954-E87C991BB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0300" y="54502050"/>
          <a:ext cx="2879725" cy="168402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466725</xdr:colOff>
      <xdr:row>257</xdr:row>
      <xdr:rowOff>57150</xdr:rowOff>
    </xdr:from>
    <xdr:to>
      <xdr:col>23</xdr:col>
      <xdr:colOff>488950</xdr:colOff>
      <xdr:row>266</xdr:row>
      <xdr:rowOff>26670</xdr:rowOff>
    </xdr:to>
    <xdr:pic>
      <xdr:nvPicPr>
        <xdr:cNvPr id="47" name="Obrázok 46">
          <a:extLst>
            <a:ext uri="{FF2B5EF4-FFF2-40B4-BE49-F238E27FC236}">
              <a16:creationId xmlns:a16="http://schemas.microsoft.com/office/drawing/2014/main" xmlns="" id="{A81AF2DC-57E1-5022-C9A8-840C1C1DC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59250" y="52825650"/>
          <a:ext cx="2879725" cy="1684020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457200</xdr:colOff>
      <xdr:row>266</xdr:row>
      <xdr:rowOff>38100</xdr:rowOff>
    </xdr:from>
    <xdr:to>
      <xdr:col>23</xdr:col>
      <xdr:colOff>479425</xdr:colOff>
      <xdr:row>275</xdr:row>
      <xdr:rowOff>7620</xdr:rowOff>
    </xdr:to>
    <xdr:pic>
      <xdr:nvPicPr>
        <xdr:cNvPr id="48" name="Obrázok 47">
          <a:extLst>
            <a:ext uri="{FF2B5EF4-FFF2-40B4-BE49-F238E27FC236}">
              <a16:creationId xmlns:a16="http://schemas.microsoft.com/office/drawing/2014/main" xmlns="" id="{6C1D6D21-E3D4-D6EA-848F-B3E67B40F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49725" y="54521100"/>
          <a:ext cx="2879725" cy="168402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275167</xdr:colOff>
      <xdr:row>2</xdr:row>
      <xdr:rowOff>126999</xdr:rowOff>
    </xdr:from>
    <xdr:to>
      <xdr:col>9</xdr:col>
      <xdr:colOff>8467</xdr:colOff>
      <xdr:row>30</xdr:row>
      <xdr:rowOff>152400</xdr:rowOff>
    </xdr:to>
    <xdr:pic>
      <xdr:nvPicPr>
        <xdr:cNvPr id="52" name="Obrázok 51">
          <a:extLst>
            <a:ext uri="{FF2B5EF4-FFF2-40B4-BE49-F238E27FC236}">
              <a16:creationId xmlns:a16="http://schemas.microsoft.com/office/drawing/2014/main" xmlns="" id="{EF188CC5-7478-CDF4-F4BC-BAEE6BF083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3250" y="719666"/>
          <a:ext cx="5511800" cy="575098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60287</xdr:colOff>
      <xdr:row>29</xdr:row>
      <xdr:rowOff>36267</xdr:rowOff>
    </xdr:from>
    <xdr:to>
      <xdr:col>7</xdr:col>
      <xdr:colOff>170325</xdr:colOff>
      <xdr:row>30</xdr:row>
      <xdr:rowOff>43325</xdr:rowOff>
    </xdr:to>
    <xdr:sp macro="" textlink="">
      <xdr:nvSpPr>
        <xdr:cNvPr id="9" name="BlokTextu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SpPr txBox="1"/>
      </xdr:nvSpPr>
      <xdr:spPr>
        <a:xfrm>
          <a:off x="4327487" y="5560767"/>
          <a:ext cx="2548438" cy="1912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ctr"/>
        <a:lstStyle/>
        <a:p>
          <a:pPr algn="l"/>
          <a:r>
            <a:rPr lang="sk-SK" sz="900">
              <a:solidFill>
                <a:srgbClr val="FFFF00"/>
              </a:solidFill>
              <a:latin typeface="Times New Roman" pitchFamily="18" charset="0"/>
              <a:cs typeface="Times New Roman" pitchFamily="18" charset="0"/>
            </a:rPr>
            <a:t>0            1            2       </a:t>
          </a:r>
          <a:r>
            <a:rPr lang="sk-SK" sz="900" baseline="0">
              <a:solidFill>
                <a:srgbClr val="FFFF00"/>
              </a:solidFill>
              <a:latin typeface="Times New Roman" pitchFamily="18" charset="0"/>
              <a:cs typeface="Times New Roman" pitchFamily="18" charset="0"/>
            </a:rPr>
            <a:t> </a:t>
          </a:r>
          <a:r>
            <a:rPr lang="sk-SK" sz="900">
              <a:solidFill>
                <a:srgbClr val="FFFF00"/>
              </a:solidFill>
              <a:latin typeface="Times New Roman" pitchFamily="18" charset="0"/>
              <a:cs typeface="Times New Roman" pitchFamily="18" charset="0"/>
            </a:rPr>
            <a:t>    3            4            5    cm            </a:t>
          </a:r>
        </a:p>
      </xdr:txBody>
    </xdr:sp>
    <xdr:clientData/>
  </xdr:twoCellAnchor>
  <xdr:twoCellAnchor>
    <xdr:from>
      <xdr:col>3</xdr:col>
      <xdr:colOff>173325</xdr:colOff>
      <xdr:row>28</xdr:row>
      <xdr:rowOff>144742</xdr:rowOff>
    </xdr:from>
    <xdr:to>
      <xdr:col>6</xdr:col>
      <xdr:colOff>322549</xdr:colOff>
      <xdr:row>28</xdr:row>
      <xdr:rowOff>144742</xdr:rowOff>
    </xdr:to>
    <xdr:cxnSp macro="">
      <xdr:nvCxnSpPr>
        <xdr:cNvPr id="10" name="Rovná spojnica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CxnSpPr/>
      </xdr:nvCxnSpPr>
      <xdr:spPr>
        <a:xfrm>
          <a:off x="4440525" y="5485092"/>
          <a:ext cx="1978024" cy="0"/>
        </a:xfrm>
        <a:prstGeom prst="line">
          <a:avLst/>
        </a:prstGeom>
        <a:ln>
          <a:solidFill>
            <a:srgbClr val="FFFF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3</xdr:col>
      <xdr:colOff>433918</xdr:colOff>
      <xdr:row>56</xdr:row>
      <xdr:rowOff>105833</xdr:rowOff>
    </xdr:from>
    <xdr:to>
      <xdr:col>10</xdr:col>
      <xdr:colOff>345017</xdr:colOff>
      <xdr:row>88</xdr:row>
      <xdr:rowOff>144992</xdr:rowOff>
    </xdr:to>
    <xdr:pic>
      <xdr:nvPicPr>
        <xdr:cNvPr id="57" name="Obrázok 56">
          <a:extLst>
            <a:ext uri="{FF2B5EF4-FFF2-40B4-BE49-F238E27FC236}">
              <a16:creationId xmlns:a16="http://schemas.microsoft.com/office/drawing/2014/main" xmlns="" id="{684D3BD8-C206-43DD-5E2B-9275723D8A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9251" y="12128500"/>
          <a:ext cx="5509683" cy="630449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465667</xdr:colOff>
      <xdr:row>55</xdr:row>
      <xdr:rowOff>254000</xdr:rowOff>
    </xdr:from>
    <xdr:to>
      <xdr:col>16</xdr:col>
      <xdr:colOff>165100</xdr:colOff>
      <xdr:row>89</xdr:row>
      <xdr:rowOff>180975</xdr:rowOff>
    </xdr:to>
    <xdr:pic>
      <xdr:nvPicPr>
        <xdr:cNvPr id="58" name="Obrázok 57">
          <a:extLst>
            <a:ext uri="{FF2B5EF4-FFF2-40B4-BE49-F238E27FC236}">
              <a16:creationId xmlns:a16="http://schemas.microsoft.com/office/drawing/2014/main" xmlns="" id="{0B2B08CD-E67D-703F-3418-F314C07BF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9584" y="11980333"/>
          <a:ext cx="5509683" cy="668549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52916</xdr:colOff>
      <xdr:row>56</xdr:row>
      <xdr:rowOff>137584</xdr:rowOff>
    </xdr:from>
    <xdr:to>
      <xdr:col>23</xdr:col>
      <xdr:colOff>355599</xdr:colOff>
      <xdr:row>89</xdr:row>
      <xdr:rowOff>169334</xdr:rowOff>
    </xdr:to>
    <xdr:pic>
      <xdr:nvPicPr>
        <xdr:cNvPr id="61" name="Obrázok 60">
          <a:extLst>
            <a:ext uri="{FF2B5EF4-FFF2-40B4-BE49-F238E27FC236}">
              <a16:creationId xmlns:a16="http://schemas.microsoft.com/office/drawing/2014/main" xmlns="" id="{9D8137BF-36B9-A251-9C78-51F0D227F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395"/>
        <a:stretch/>
      </xdr:blipFill>
      <xdr:spPr bwMode="auto">
        <a:xfrm>
          <a:off x="13917083" y="12160251"/>
          <a:ext cx="5731933" cy="6487583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179915</xdr:colOff>
      <xdr:row>162</xdr:row>
      <xdr:rowOff>63500</xdr:rowOff>
    </xdr:from>
    <xdr:to>
      <xdr:col>11</xdr:col>
      <xdr:colOff>396412</xdr:colOff>
      <xdr:row>176</xdr:row>
      <xdr:rowOff>127000</xdr:rowOff>
    </xdr:to>
    <xdr:pic>
      <xdr:nvPicPr>
        <xdr:cNvPr id="62" name="Obrázok 61">
          <a:extLst>
            <a:ext uri="{FF2B5EF4-FFF2-40B4-BE49-F238E27FC236}">
              <a16:creationId xmlns:a16="http://schemas.microsoft.com/office/drawing/2014/main" xmlns="" id="{593523FC-37AB-1D6B-E248-30F2072F5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4180415" y="33506833"/>
          <a:ext cx="4883747" cy="273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359834</xdr:colOff>
      <xdr:row>178</xdr:row>
      <xdr:rowOff>201084</xdr:rowOff>
    </xdr:from>
    <xdr:to>
      <xdr:col>12</xdr:col>
      <xdr:colOff>1512359</xdr:colOff>
      <xdr:row>192</xdr:row>
      <xdr:rowOff>180975</xdr:rowOff>
    </xdr:to>
    <xdr:pic>
      <xdr:nvPicPr>
        <xdr:cNvPr id="64" name="Obrázok 63">
          <a:extLst>
            <a:ext uri="{FF2B5EF4-FFF2-40B4-BE49-F238E27FC236}">
              <a16:creationId xmlns:a16="http://schemas.microsoft.com/office/drawing/2014/main" xmlns="" id="{3268387D-82C4-F484-8A52-8D15A1C526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2584" y="36692417"/>
          <a:ext cx="3671358" cy="28797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582083</xdr:colOff>
      <xdr:row>235</xdr:row>
      <xdr:rowOff>95251</xdr:rowOff>
    </xdr:from>
    <xdr:to>
      <xdr:col>7</xdr:col>
      <xdr:colOff>518583</xdr:colOff>
      <xdr:row>244</xdr:row>
      <xdr:rowOff>84667</xdr:rowOff>
    </xdr:to>
    <xdr:pic>
      <xdr:nvPicPr>
        <xdr:cNvPr id="65" name="Obrázok 64">
          <a:extLst>
            <a:ext uri="{FF2B5EF4-FFF2-40B4-BE49-F238E27FC236}">
              <a16:creationId xmlns:a16="http://schemas.microsoft.com/office/drawing/2014/main" xmlns="" id="{B204AD61-90F0-975D-D78A-08AC07F258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2758" t="8507" r="19311" b="8909"/>
        <a:stretch/>
      </xdr:blipFill>
      <xdr:spPr bwMode="auto">
        <a:xfrm>
          <a:off x="4582583" y="48492834"/>
          <a:ext cx="2084917" cy="17462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484185</xdr:colOff>
      <xdr:row>31</xdr:row>
      <xdr:rowOff>52381</xdr:rowOff>
    </xdr:from>
    <xdr:to>
      <xdr:col>8</xdr:col>
      <xdr:colOff>322923</xdr:colOff>
      <xdr:row>40</xdr:row>
      <xdr:rowOff>171443</xdr:rowOff>
    </xdr:to>
    <xdr:pic>
      <xdr:nvPicPr>
        <xdr:cNvPr id="38" name="Obrázok 37" descr="cegok_fluxes_rez.jpg">
          <a:extLst>
            <a:ext uri="{FF2B5EF4-FFF2-40B4-BE49-F238E27FC236}">
              <a16:creationId xmlns:a16="http://schemas.microsoft.com/office/drawing/2014/main" xmlns="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7793" b="11574"/>
        <a:stretch>
          <a:fillRect/>
        </a:stretch>
      </xdr:blipFill>
      <xdr:spPr>
        <a:xfrm>
          <a:off x="3046410" y="6634156"/>
          <a:ext cx="4420263" cy="204311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116</xdr:row>
      <xdr:rowOff>81643</xdr:rowOff>
    </xdr:from>
    <xdr:to>
      <xdr:col>12</xdr:col>
      <xdr:colOff>93504</xdr:colOff>
      <xdr:row>121</xdr:row>
      <xdr:rowOff>198755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5682"/>
        <a:stretch/>
      </xdr:blipFill>
      <xdr:spPr bwMode="auto">
        <a:xfrm>
          <a:off x="7762875" y="23873732"/>
          <a:ext cx="1930468" cy="135536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226218</xdr:colOff>
      <xdr:row>116</xdr:row>
      <xdr:rowOff>88447</xdr:rowOff>
    </xdr:from>
    <xdr:to>
      <xdr:col>13</xdr:col>
      <xdr:colOff>367347</xdr:colOff>
      <xdr:row>121</xdr:row>
      <xdr:rowOff>198755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155"/>
        <a:stretch/>
      </xdr:blipFill>
      <xdr:spPr bwMode="auto">
        <a:xfrm>
          <a:off x="9826057" y="23880536"/>
          <a:ext cx="1910058" cy="13485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511969</xdr:colOff>
      <xdr:row>116</xdr:row>
      <xdr:rowOff>95250</xdr:rowOff>
    </xdr:from>
    <xdr:to>
      <xdr:col>15</xdr:col>
      <xdr:colOff>224473</xdr:colOff>
      <xdr:row>121</xdr:row>
      <xdr:rowOff>198755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629"/>
        <a:stretch/>
      </xdr:blipFill>
      <xdr:spPr bwMode="auto">
        <a:xfrm>
          <a:off x="11880737" y="23887339"/>
          <a:ext cx="1916861" cy="13417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928686</xdr:colOff>
      <xdr:row>116</xdr:row>
      <xdr:rowOff>88447</xdr:rowOff>
    </xdr:from>
    <xdr:to>
      <xdr:col>20</xdr:col>
      <xdr:colOff>510221</xdr:colOff>
      <xdr:row>121</xdr:row>
      <xdr:rowOff>198755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xmlns="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155"/>
        <a:stretch/>
      </xdr:blipFill>
      <xdr:spPr bwMode="auto">
        <a:xfrm>
          <a:off x="15944168" y="23880536"/>
          <a:ext cx="1928767" cy="13485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20</xdr:col>
      <xdr:colOff>607219</xdr:colOff>
      <xdr:row>116</xdr:row>
      <xdr:rowOff>95250</xdr:rowOff>
    </xdr:from>
    <xdr:to>
      <xdr:col>23</xdr:col>
      <xdr:colOff>284004</xdr:colOff>
      <xdr:row>121</xdr:row>
      <xdr:rowOff>198756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628"/>
        <a:stretch/>
      </xdr:blipFill>
      <xdr:spPr bwMode="auto">
        <a:xfrm>
          <a:off x="17969933" y="23887339"/>
          <a:ext cx="1928767" cy="134175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23</xdr:col>
      <xdr:colOff>369094</xdr:colOff>
      <xdr:row>116</xdr:row>
      <xdr:rowOff>88447</xdr:rowOff>
    </xdr:from>
    <xdr:to>
      <xdr:col>26</xdr:col>
      <xdr:colOff>295910</xdr:colOff>
      <xdr:row>121</xdr:row>
      <xdr:rowOff>198754</xdr:rowOff>
    </xdr:to>
    <xdr:pic>
      <xdr:nvPicPr>
        <xdr:cNvPr id="7" name="Obrázok 6">
          <a:extLst>
            <a:ext uri="{FF2B5EF4-FFF2-40B4-BE49-F238E27FC236}">
              <a16:creationId xmlns:a16="http://schemas.microsoft.com/office/drawing/2014/main" xmlns="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487"/>
        <a:stretch/>
      </xdr:blipFill>
      <xdr:spPr bwMode="auto">
        <a:xfrm>
          <a:off x="19983790" y="23880536"/>
          <a:ext cx="1920263" cy="134855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345282</xdr:colOff>
      <xdr:row>116</xdr:row>
      <xdr:rowOff>102054</xdr:rowOff>
    </xdr:from>
    <xdr:to>
      <xdr:col>17</xdr:col>
      <xdr:colOff>819785</xdr:colOff>
      <xdr:row>121</xdr:row>
      <xdr:rowOff>198756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xmlns="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7102"/>
        <a:stretch/>
      </xdr:blipFill>
      <xdr:spPr bwMode="auto">
        <a:xfrm>
          <a:off x="13918407" y="23894143"/>
          <a:ext cx="1916860" cy="133495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10</xdr:col>
      <xdr:colOff>202407</xdr:colOff>
      <xdr:row>128</xdr:row>
      <xdr:rowOff>71436</xdr:rowOff>
    </xdr:from>
    <xdr:to>
      <xdr:col>14</xdr:col>
      <xdr:colOff>488155</xdr:colOff>
      <xdr:row>151</xdr:row>
      <xdr:rowOff>86628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xmlns="" id="{CBBFD5CC-E0EC-EB7F-7584-5B6B6E10B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500813" y="25050749"/>
          <a:ext cx="4155281" cy="4636517"/>
        </a:xfrm>
        <a:prstGeom prst="rect">
          <a:avLst/>
        </a:prstGeom>
      </xdr:spPr>
    </xdr:pic>
    <xdr:clientData/>
  </xdr:twoCellAnchor>
  <xdr:twoCellAnchor editAs="oneCell">
    <xdr:from>
      <xdr:col>14</xdr:col>
      <xdr:colOff>702468</xdr:colOff>
      <xdr:row>128</xdr:row>
      <xdr:rowOff>71439</xdr:rowOff>
    </xdr:from>
    <xdr:to>
      <xdr:col>19</xdr:col>
      <xdr:colOff>369094</xdr:colOff>
      <xdr:row>151</xdr:row>
      <xdr:rowOff>86631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xmlns="" id="{573476D9-8E59-2FD7-EB2A-4223381DE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870406" y="25050752"/>
          <a:ext cx="4155281" cy="4636517"/>
        </a:xfrm>
        <a:prstGeom prst="rect">
          <a:avLst/>
        </a:prstGeom>
      </xdr:spPr>
    </xdr:pic>
    <xdr:clientData/>
  </xdr:twoCellAnchor>
  <xdr:twoCellAnchor editAs="oneCell">
    <xdr:from>
      <xdr:col>20</xdr:col>
      <xdr:colOff>103754</xdr:colOff>
      <xdr:row>128</xdr:row>
      <xdr:rowOff>141175</xdr:rowOff>
    </xdr:from>
    <xdr:to>
      <xdr:col>26</xdr:col>
      <xdr:colOff>476248</xdr:colOff>
      <xdr:row>150</xdr:row>
      <xdr:rowOff>227278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xmlns="" id="{42252E93-7F98-E322-9157-CDDC4C390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5425397" y="25246354"/>
          <a:ext cx="4631531" cy="4481210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127</xdr:row>
      <xdr:rowOff>0</xdr:rowOff>
    </xdr:from>
    <xdr:to>
      <xdr:col>29</xdr:col>
      <xdr:colOff>248444</xdr:colOff>
      <xdr:row>135</xdr:row>
      <xdr:rowOff>19050</xdr:rowOff>
    </xdr:to>
    <xdr:pic>
      <xdr:nvPicPr>
        <xdr:cNvPr id="12" name="Picture 1">
          <a:extLst>
            <a:ext uri="{FF2B5EF4-FFF2-40B4-BE49-F238E27FC236}">
              <a16:creationId xmlns:a16="http://schemas.microsoft.com/office/drawing/2014/main" xmlns="" id="{6E7D633D-7F23-26AA-D0FE-D96667E7A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0097750" y="24788813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29</xdr:col>
      <xdr:colOff>285750</xdr:colOff>
      <xdr:row>127</xdr:row>
      <xdr:rowOff>11906</xdr:rowOff>
    </xdr:from>
    <xdr:to>
      <xdr:col>34</xdr:col>
      <xdr:colOff>127217</xdr:colOff>
      <xdr:row>135</xdr:row>
      <xdr:rowOff>33769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xmlns="" id="{3697046D-2D9A-1FBE-07DC-4E9954F0F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3014781" y="24800719"/>
          <a:ext cx="2877561" cy="1688738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136</xdr:row>
      <xdr:rowOff>0</xdr:rowOff>
    </xdr:from>
    <xdr:to>
      <xdr:col>29</xdr:col>
      <xdr:colOff>246280</xdr:colOff>
      <xdr:row>144</xdr:row>
      <xdr:rowOff>152832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xmlns="" id="{92DAFB2D-5B08-3CDA-DC20-502C8057C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0097750" y="26646188"/>
          <a:ext cx="2877561" cy="1688738"/>
        </a:xfrm>
        <a:prstGeom prst="rect">
          <a:avLst/>
        </a:prstGeom>
      </xdr:spPr>
    </xdr:pic>
    <xdr:clientData/>
  </xdr:twoCellAnchor>
  <xdr:twoCellAnchor editAs="oneCell">
    <xdr:from>
      <xdr:col>29</xdr:col>
      <xdr:colOff>321469</xdr:colOff>
      <xdr:row>136</xdr:row>
      <xdr:rowOff>11907</xdr:rowOff>
    </xdr:from>
    <xdr:to>
      <xdr:col>34</xdr:col>
      <xdr:colOff>162936</xdr:colOff>
      <xdr:row>144</xdr:row>
      <xdr:rowOff>164739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xmlns="" id="{EB13A5FC-AE22-F6DA-2FE5-AAC245C10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3050500" y="26658095"/>
          <a:ext cx="2877561" cy="1688738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145</xdr:row>
      <xdr:rowOff>0</xdr:rowOff>
    </xdr:from>
    <xdr:to>
      <xdr:col>29</xdr:col>
      <xdr:colOff>246280</xdr:colOff>
      <xdr:row>153</xdr:row>
      <xdr:rowOff>79694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xmlns="" id="{AA03A810-56C9-7574-4E24-E944F1C1E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0097750" y="28372594"/>
          <a:ext cx="2877561" cy="1688738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127</xdr:row>
      <xdr:rowOff>-1</xdr:rowOff>
    </xdr:from>
    <xdr:to>
      <xdr:col>41</xdr:col>
      <xdr:colOff>163287</xdr:colOff>
      <xdr:row>145</xdr:row>
      <xdr:rowOff>87058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xmlns="" id="{E8CC539D-2834-788E-7508-D4DE52008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6506714" y="24914678"/>
          <a:ext cx="3837215" cy="3679344"/>
        </a:xfrm>
        <a:prstGeom prst="rect">
          <a:avLst/>
        </a:prstGeom>
      </xdr:spPr>
    </xdr:pic>
    <xdr:clientData/>
  </xdr:twoCellAnchor>
  <xdr:twoCellAnchor editAs="oneCell">
    <xdr:from>
      <xdr:col>41</xdr:col>
      <xdr:colOff>374196</xdr:colOff>
      <xdr:row>127</xdr:row>
      <xdr:rowOff>-1</xdr:rowOff>
    </xdr:from>
    <xdr:to>
      <xdr:col>47</xdr:col>
      <xdr:colOff>526539</xdr:colOff>
      <xdr:row>145</xdr:row>
      <xdr:rowOff>95250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xmlns="" id="{3367B9CA-0D7B-C312-008F-044041FBD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30554839" y="24914678"/>
          <a:ext cx="3826273" cy="3687536"/>
        </a:xfrm>
        <a:prstGeom prst="rect">
          <a:avLst/>
        </a:prstGeom>
      </xdr:spPr>
    </xdr:pic>
    <xdr:clientData/>
  </xdr:twoCellAnchor>
  <xdr:twoCellAnchor editAs="oneCell">
    <xdr:from>
      <xdr:col>36</xdr:col>
      <xdr:colOff>158183</xdr:colOff>
      <xdr:row>145</xdr:row>
      <xdr:rowOff>141174</xdr:rowOff>
    </xdr:from>
    <xdr:to>
      <xdr:col>39</xdr:col>
      <xdr:colOff>135002</xdr:colOff>
      <xdr:row>153</xdr:row>
      <xdr:rowOff>149411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xmlns="" id="{EBDBD967-5243-9DC6-0C48-AF1B46B1E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7277219" y="28648138"/>
          <a:ext cx="1813785" cy="1627487"/>
        </a:xfrm>
        <a:prstGeom prst="rect">
          <a:avLst/>
        </a:prstGeom>
      </xdr:spPr>
    </xdr:pic>
    <xdr:clientData/>
  </xdr:twoCellAnchor>
  <xdr:twoCellAnchor editAs="oneCell">
    <xdr:from>
      <xdr:col>38</xdr:col>
      <xdr:colOff>443933</xdr:colOff>
      <xdr:row>145</xdr:row>
      <xdr:rowOff>127568</xdr:rowOff>
    </xdr:from>
    <xdr:to>
      <xdr:col>41</xdr:col>
      <xdr:colOff>420754</xdr:colOff>
      <xdr:row>153</xdr:row>
      <xdr:rowOff>135805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xmlns="" id="{E5AFE10B-783E-9078-2EC2-53DFAB144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8787612" y="28634532"/>
          <a:ext cx="1813784" cy="1627487"/>
        </a:xfrm>
        <a:prstGeom prst="rect">
          <a:avLst/>
        </a:prstGeom>
      </xdr:spPr>
    </xdr:pic>
    <xdr:clientData/>
  </xdr:twoCellAnchor>
  <xdr:twoCellAnchor editAs="oneCell">
    <xdr:from>
      <xdr:col>41</xdr:col>
      <xdr:colOff>105454</xdr:colOff>
      <xdr:row>145</xdr:row>
      <xdr:rowOff>115661</xdr:rowOff>
    </xdr:from>
    <xdr:to>
      <xdr:col>44</xdr:col>
      <xdr:colOff>82274</xdr:colOff>
      <xdr:row>153</xdr:row>
      <xdr:rowOff>123898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xmlns="" id="{988602B4-3BF7-51E4-ACF3-99AAD0F0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0286097" y="28622625"/>
          <a:ext cx="1813785" cy="1627487"/>
        </a:xfrm>
        <a:prstGeom prst="rect">
          <a:avLst/>
        </a:prstGeom>
      </xdr:spPr>
    </xdr:pic>
    <xdr:clientData/>
  </xdr:twoCellAnchor>
  <xdr:twoCellAnchor editAs="oneCell">
    <xdr:from>
      <xdr:col>43</xdr:col>
      <xdr:colOff>381000</xdr:colOff>
      <xdr:row>145</xdr:row>
      <xdr:rowOff>113958</xdr:rowOff>
    </xdr:from>
    <xdr:to>
      <xdr:col>46</xdr:col>
      <xdr:colOff>357820</xdr:colOff>
      <xdr:row>153</xdr:row>
      <xdr:rowOff>122195</xdr:rowOff>
    </xdr:to>
    <xdr:pic>
      <xdr:nvPicPr>
        <xdr:cNvPr id="39" name="Obrázok 38">
          <a:extLst>
            <a:ext uri="{FF2B5EF4-FFF2-40B4-BE49-F238E27FC236}">
              <a16:creationId xmlns:a16="http://schemas.microsoft.com/office/drawing/2014/main" xmlns="" id="{80073EEA-8EAB-0973-850D-834D154B0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1786286" y="28620922"/>
          <a:ext cx="1813785" cy="1627487"/>
        </a:xfrm>
        <a:prstGeom prst="rect">
          <a:avLst/>
        </a:prstGeom>
      </xdr:spPr>
    </xdr:pic>
    <xdr:clientData/>
  </xdr:twoCellAnchor>
  <xdr:twoCellAnchor editAs="oneCell">
    <xdr:from>
      <xdr:col>1</xdr:col>
      <xdr:colOff>345281</xdr:colOff>
      <xdr:row>97</xdr:row>
      <xdr:rowOff>107156</xdr:rowOff>
    </xdr:from>
    <xdr:to>
      <xdr:col>7</xdr:col>
      <xdr:colOff>200567</xdr:colOff>
      <xdr:row>111</xdr:row>
      <xdr:rowOff>23194</xdr:rowOff>
    </xdr:to>
    <xdr:pic>
      <xdr:nvPicPr>
        <xdr:cNvPr id="16" name="Obrázok 15" descr="Obrázok, na ktorom je text, snímka obrazovky, diagram, rad&#10;&#10;Automaticky generovaný popis">
          <a:extLst>
            <a:ext uri="{FF2B5EF4-FFF2-40B4-BE49-F238E27FC236}">
              <a16:creationId xmlns:a16="http://schemas.microsoft.com/office/drawing/2014/main" xmlns="" id="{D9F17F2F-A2D1-6921-DF79-F876695A82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/>
        <a:srcRect t="61127" b="5087"/>
        <a:stretch/>
      </xdr:blipFill>
      <xdr:spPr bwMode="auto">
        <a:xfrm>
          <a:off x="952500" y="20312062"/>
          <a:ext cx="5760000" cy="2583038"/>
        </a:xfrm>
        <a:prstGeom prst="rect">
          <a:avLst/>
        </a:prstGeom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13</xdr:col>
      <xdr:colOff>271095</xdr:colOff>
      <xdr:row>206</xdr:row>
      <xdr:rowOff>47624</xdr:rowOff>
    </xdr:from>
    <xdr:to>
      <xdr:col>17</xdr:col>
      <xdr:colOff>229614</xdr:colOff>
      <xdr:row>218</xdr:row>
      <xdr:rowOff>68100</xdr:rowOff>
    </xdr:to>
    <xdr:pic>
      <xdr:nvPicPr>
        <xdr:cNvPr id="41" name="Obrázok 40" descr="Obrázok, na ktorom je text, diagram, rad, vývoj&#10;&#10;Automaticky generovaný popis">
          <a:extLst>
            <a:ext uri="{FF2B5EF4-FFF2-40B4-BE49-F238E27FC236}">
              <a16:creationId xmlns:a16="http://schemas.microsoft.com/office/drawing/2014/main" xmlns="" id="{3AA79C6A-24D2-647E-ACAE-F1B41F7C84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8569"/>
        <a:stretch/>
      </xdr:blipFill>
      <xdr:spPr>
        <a:xfrm>
          <a:off x="11617751" y="42600562"/>
          <a:ext cx="3601832" cy="2306476"/>
        </a:xfrm>
        <a:prstGeom prst="rect">
          <a:avLst/>
        </a:prstGeom>
      </xdr:spPr>
    </xdr:pic>
    <xdr:clientData/>
  </xdr:twoCellAnchor>
  <xdr:twoCellAnchor editAs="oneCell">
    <xdr:from>
      <xdr:col>0</xdr:col>
      <xdr:colOff>593481</xdr:colOff>
      <xdr:row>206</xdr:row>
      <xdr:rowOff>119062</xdr:rowOff>
    </xdr:from>
    <xdr:to>
      <xdr:col>4</xdr:col>
      <xdr:colOff>654577</xdr:colOff>
      <xdr:row>218</xdr:row>
      <xdr:rowOff>97408</xdr:rowOff>
    </xdr:to>
    <xdr:pic>
      <xdr:nvPicPr>
        <xdr:cNvPr id="42" name="Obrázok 41" descr="Obrázok, na ktorom je text, diagram, rad, vývoj&#10;&#10;Automaticky generovaný popis">
          <a:extLst>
            <a:ext uri="{FF2B5EF4-FFF2-40B4-BE49-F238E27FC236}">
              <a16:creationId xmlns:a16="http://schemas.microsoft.com/office/drawing/2014/main" xmlns="" id="{3DB081C0-920C-A1FD-A3E4-20F47788B6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0238"/>
        <a:stretch/>
      </xdr:blipFill>
      <xdr:spPr>
        <a:xfrm>
          <a:off x="593481" y="42672000"/>
          <a:ext cx="3597252" cy="2264346"/>
        </a:xfrm>
        <a:prstGeom prst="rect">
          <a:avLst/>
        </a:prstGeom>
      </xdr:spPr>
    </xdr:pic>
    <xdr:clientData/>
  </xdr:twoCellAnchor>
  <xdr:twoCellAnchor editAs="oneCell">
    <xdr:from>
      <xdr:col>5</xdr:col>
      <xdr:colOff>234462</xdr:colOff>
      <xdr:row>204</xdr:row>
      <xdr:rowOff>117229</xdr:rowOff>
    </xdr:from>
    <xdr:to>
      <xdr:col>13</xdr:col>
      <xdr:colOff>429923</xdr:colOff>
      <xdr:row>219</xdr:row>
      <xdr:rowOff>51288</xdr:rowOff>
    </xdr:to>
    <xdr:pic>
      <xdr:nvPicPr>
        <xdr:cNvPr id="45" name="Grafický objekt 44">
          <a:extLst>
            <a:ext uri="{FF2B5EF4-FFF2-40B4-BE49-F238E27FC236}">
              <a16:creationId xmlns:a16="http://schemas.microsoft.com/office/drawing/2014/main" xmlns="" id="{9CE86E0D-4FAD-A7B6-B9F7-91A52FC40F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96DAC541-7B7A-43D3-8B79-37D633B846F1}">
              <asvg:svgBlip xmlns:asvg="http://schemas.microsoft.com/office/drawing/2016/SVG/main" xmlns="" r:embed="rId27"/>
            </a:ext>
          </a:extLst>
        </a:blip>
        <a:srcRect t="15920" b="14429"/>
        <a:stretch/>
      </xdr:blipFill>
      <xdr:spPr>
        <a:xfrm>
          <a:off x="4037135" y="41909998"/>
          <a:ext cx="7200000" cy="2820867"/>
        </a:xfrm>
        <a:prstGeom prst="rect">
          <a:avLst/>
        </a:prstGeom>
      </xdr:spPr>
    </xdr:pic>
    <xdr:clientData/>
  </xdr:twoCellAnchor>
  <xdr:twoCellAnchor editAs="oneCell">
    <xdr:from>
      <xdr:col>17</xdr:col>
      <xdr:colOff>87924</xdr:colOff>
      <xdr:row>204</xdr:row>
      <xdr:rowOff>117230</xdr:rowOff>
    </xdr:from>
    <xdr:to>
      <xdr:col>27</xdr:col>
      <xdr:colOff>114867</xdr:colOff>
      <xdr:row>219</xdr:row>
      <xdr:rowOff>65943</xdr:rowOff>
    </xdr:to>
    <xdr:pic>
      <xdr:nvPicPr>
        <xdr:cNvPr id="46" name="Grafický objekt 45">
          <a:extLst>
            <a:ext uri="{FF2B5EF4-FFF2-40B4-BE49-F238E27FC236}">
              <a16:creationId xmlns:a16="http://schemas.microsoft.com/office/drawing/2014/main" xmlns="" id="{8C78E816-6E7E-FCC7-FADA-89CC1F29C5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96DAC541-7B7A-43D3-8B79-37D633B846F1}">
              <asvg:svgBlip xmlns:asvg="http://schemas.microsoft.com/office/drawing/2016/SVG/main" xmlns="" r:embed="rId29"/>
            </a:ext>
          </a:extLst>
        </a:blip>
        <a:srcRect t="15559" b="14429"/>
        <a:stretch/>
      </xdr:blipFill>
      <xdr:spPr>
        <a:xfrm>
          <a:off x="14536616" y="41909999"/>
          <a:ext cx="7200000" cy="283552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258</xdr:row>
      <xdr:rowOff>0</xdr:rowOff>
    </xdr:from>
    <xdr:to>
      <xdr:col>3</xdr:col>
      <xdr:colOff>847277</xdr:colOff>
      <xdr:row>274</xdr:row>
      <xdr:rowOff>84000</xdr:rowOff>
    </xdr:to>
    <xdr:pic>
      <xdr:nvPicPr>
        <xdr:cNvPr id="48" name="Obrázok 47" descr="Obrázok, na ktorom je text, príroda, mapa, snímka obrazovky&#10;&#10;Automaticky generovaný popis">
          <a:extLst>
            <a:ext uri="{FF2B5EF4-FFF2-40B4-BE49-F238E27FC236}">
              <a16:creationId xmlns:a16="http://schemas.microsoft.com/office/drawing/2014/main" xmlns="" id="{26270611-57F4-AAEB-9CEB-2617F311D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135" y="52614635"/>
          <a:ext cx="2803565" cy="3132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197827</xdr:colOff>
      <xdr:row>257</xdr:row>
      <xdr:rowOff>168518</xdr:rowOff>
    </xdr:from>
    <xdr:to>
      <xdr:col>6</xdr:col>
      <xdr:colOff>1020866</xdr:colOff>
      <xdr:row>266</xdr:row>
      <xdr:rowOff>80636</xdr:rowOff>
    </xdr:to>
    <xdr:pic>
      <xdr:nvPicPr>
        <xdr:cNvPr id="49" name="Obrázok 48" descr="Obrázok, na ktorom je snímka obrazovky, text, multimediálny softvér, softvér&#10;&#10;Automaticky generovaný popis">
          <a:extLst>
            <a:ext uri="{FF2B5EF4-FFF2-40B4-BE49-F238E27FC236}">
              <a16:creationId xmlns:a16="http://schemas.microsoft.com/office/drawing/2014/main" xmlns="" id="{85ADD5C5-97A7-BBF8-727F-DA99C1B72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6827" y="52592653"/>
          <a:ext cx="2772000" cy="162661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278</xdr:row>
      <xdr:rowOff>0</xdr:rowOff>
    </xdr:from>
    <xdr:to>
      <xdr:col>3</xdr:col>
      <xdr:colOff>851712</xdr:colOff>
      <xdr:row>294</xdr:row>
      <xdr:rowOff>88954</xdr:rowOff>
    </xdr:to>
    <xdr:pic>
      <xdr:nvPicPr>
        <xdr:cNvPr id="50" name="Obrázok 49" descr="Obrázok, na ktorom je útes, čierno-biela, príroda&#10;&#10;Automaticky generovaný popis">
          <a:extLst>
            <a:ext uri="{FF2B5EF4-FFF2-40B4-BE49-F238E27FC236}">
              <a16:creationId xmlns:a16="http://schemas.microsoft.com/office/drawing/2014/main" xmlns="" id="{9154B902-8C68-BDF7-0A9E-B8C227F06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135" y="56673750"/>
          <a:ext cx="2808000" cy="3136954"/>
        </a:xfrm>
        <a:prstGeom prst="rect">
          <a:avLst/>
        </a:prstGeom>
      </xdr:spPr>
    </xdr:pic>
    <xdr:clientData/>
  </xdr:twoCellAnchor>
  <xdr:twoCellAnchor editAs="oneCell">
    <xdr:from>
      <xdr:col>4</xdr:col>
      <xdr:colOff>153866</xdr:colOff>
      <xdr:row>277</xdr:row>
      <xdr:rowOff>190499</xdr:rowOff>
    </xdr:from>
    <xdr:to>
      <xdr:col>6</xdr:col>
      <xdr:colOff>976905</xdr:colOff>
      <xdr:row>286</xdr:row>
      <xdr:rowOff>98705</xdr:rowOff>
    </xdr:to>
    <xdr:pic>
      <xdr:nvPicPr>
        <xdr:cNvPr id="51" name="Picture 1" descr="Obrázok, na ktorom je text, snímka obrazovky, softvér, multimediálny softvér&#10;&#10;Automaticky generovaný popis">
          <a:extLst>
            <a:ext uri="{FF2B5EF4-FFF2-40B4-BE49-F238E27FC236}">
              <a16:creationId xmlns:a16="http://schemas.microsoft.com/office/drawing/2014/main" xmlns="" id="{CD51BC18-0159-09CC-2FD7-AE582B071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3692770" y="56673749"/>
          <a:ext cx="2772000" cy="1622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1031631</xdr:colOff>
      <xdr:row>258</xdr:row>
      <xdr:rowOff>72537</xdr:rowOff>
    </xdr:from>
    <xdr:to>
      <xdr:col>14</xdr:col>
      <xdr:colOff>498699</xdr:colOff>
      <xdr:row>274</xdr:row>
      <xdr:rowOff>9525</xdr:rowOff>
    </xdr:to>
    <xdr:pic>
      <xdr:nvPicPr>
        <xdr:cNvPr id="52" name="Obrázok 51">
          <a:extLst>
            <a:ext uri="{FF2B5EF4-FFF2-40B4-BE49-F238E27FC236}">
              <a16:creationId xmlns:a16="http://schemas.microsoft.com/office/drawing/2014/main" xmlns="" id="{5930F99C-5304-C1B5-E928-711E14185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8506" y="53060112"/>
          <a:ext cx="6220293" cy="29849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561243</xdr:colOff>
      <xdr:row>258</xdr:row>
      <xdr:rowOff>183173</xdr:rowOff>
    </xdr:from>
    <xdr:to>
      <xdr:col>17</xdr:col>
      <xdr:colOff>678718</xdr:colOff>
      <xdr:row>267</xdr:row>
      <xdr:rowOff>154598</xdr:rowOff>
    </xdr:to>
    <xdr:pic>
      <xdr:nvPicPr>
        <xdr:cNvPr id="53" name="Picture 1">
          <a:extLst>
            <a:ext uri="{FF2B5EF4-FFF2-40B4-BE49-F238E27FC236}">
              <a16:creationId xmlns:a16="http://schemas.microsoft.com/office/drawing/2014/main" xmlns="" id="{0385EDCA-168C-85FA-7D82-74980491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2791343" y="53170748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14</xdr:col>
      <xdr:colOff>582490</xdr:colOff>
      <xdr:row>267</xdr:row>
      <xdr:rowOff>149470</xdr:rowOff>
    </xdr:from>
    <xdr:to>
      <xdr:col>17</xdr:col>
      <xdr:colOff>699965</xdr:colOff>
      <xdr:row>276</xdr:row>
      <xdr:rowOff>120162</xdr:rowOff>
    </xdr:to>
    <xdr:pic>
      <xdr:nvPicPr>
        <xdr:cNvPr id="54" name="Picture 1">
          <a:extLst>
            <a:ext uri="{FF2B5EF4-FFF2-40B4-BE49-F238E27FC236}">
              <a16:creationId xmlns:a16="http://schemas.microsoft.com/office/drawing/2014/main" xmlns="" id="{F82F33DC-D2EE-2029-6F83-F415F16BB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2812590" y="54851545"/>
          <a:ext cx="2879725" cy="16851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694593</xdr:colOff>
      <xdr:row>259</xdr:row>
      <xdr:rowOff>9525</xdr:rowOff>
    </xdr:from>
    <xdr:to>
      <xdr:col>21</xdr:col>
      <xdr:colOff>208330</xdr:colOff>
      <xdr:row>267</xdr:row>
      <xdr:rowOff>171450</xdr:rowOff>
    </xdr:to>
    <xdr:pic>
      <xdr:nvPicPr>
        <xdr:cNvPr id="55" name="Picture 1">
          <a:extLst>
            <a:ext uri="{FF2B5EF4-FFF2-40B4-BE49-F238E27FC236}">
              <a16:creationId xmlns:a16="http://schemas.microsoft.com/office/drawing/2014/main" xmlns="" id="{0269BCF9-D11F-99CB-4FF2-5E5A4546C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5686943" y="53187600"/>
          <a:ext cx="2885587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715840</xdr:colOff>
      <xdr:row>267</xdr:row>
      <xdr:rowOff>173648</xdr:rowOff>
    </xdr:from>
    <xdr:to>
      <xdr:col>21</xdr:col>
      <xdr:colOff>229577</xdr:colOff>
      <xdr:row>276</xdr:row>
      <xdr:rowOff>144340</xdr:rowOff>
    </xdr:to>
    <xdr:pic>
      <xdr:nvPicPr>
        <xdr:cNvPr id="56" name="Picture 1">
          <a:extLst>
            <a:ext uri="{FF2B5EF4-FFF2-40B4-BE49-F238E27FC236}">
              <a16:creationId xmlns:a16="http://schemas.microsoft.com/office/drawing/2014/main" xmlns="" id="{09D1BAE7-4854-31E4-14B5-1D3EFC5AD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5708190" y="54875723"/>
          <a:ext cx="2885587" cy="16851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428626</xdr:colOff>
      <xdr:row>278</xdr:row>
      <xdr:rowOff>38101</xdr:rowOff>
    </xdr:from>
    <xdr:to>
      <xdr:col>12</xdr:col>
      <xdr:colOff>638176</xdr:colOff>
      <xdr:row>294</xdr:row>
      <xdr:rowOff>186741</xdr:rowOff>
    </xdr:to>
    <xdr:pic>
      <xdr:nvPicPr>
        <xdr:cNvPr id="57" name="Picture 1">
          <a:extLst>
            <a:ext uri="{FF2B5EF4-FFF2-40B4-BE49-F238E27FC236}">
              <a16:creationId xmlns:a16="http://schemas.microsoft.com/office/drawing/2014/main" xmlns="" id="{85F0FB5C-02FC-F499-E4BE-9207FB7537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/>
        <a:srcRect l="12502" t="5438" r="12659"/>
        <a:stretch/>
      </xdr:blipFill>
      <xdr:spPr bwMode="auto">
        <a:xfrm>
          <a:off x="6962776" y="56864251"/>
          <a:ext cx="3257550" cy="3196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847725</xdr:colOff>
      <xdr:row>278</xdr:row>
      <xdr:rowOff>66675</xdr:rowOff>
    </xdr:from>
    <xdr:to>
      <xdr:col>14</xdr:col>
      <xdr:colOff>1079500</xdr:colOff>
      <xdr:row>287</xdr:row>
      <xdr:rowOff>38100</xdr:rowOff>
    </xdr:to>
    <xdr:pic>
      <xdr:nvPicPr>
        <xdr:cNvPr id="58" name="Picture 1">
          <a:extLst>
            <a:ext uri="{FF2B5EF4-FFF2-40B4-BE49-F238E27FC236}">
              <a16:creationId xmlns:a16="http://schemas.microsoft.com/office/drawing/2014/main" xmlns="" id="{BA870537-9756-A0E8-4475-617CDFF87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0429875" y="5689282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866775</xdr:colOff>
      <xdr:row>287</xdr:row>
      <xdr:rowOff>85725</xdr:rowOff>
    </xdr:from>
    <xdr:to>
      <xdr:col>14</xdr:col>
      <xdr:colOff>1098550</xdr:colOff>
      <xdr:row>296</xdr:row>
      <xdr:rowOff>57150</xdr:rowOff>
    </xdr:to>
    <xdr:pic>
      <xdr:nvPicPr>
        <xdr:cNvPr id="59" name="Picture 1">
          <a:extLst>
            <a:ext uri="{FF2B5EF4-FFF2-40B4-BE49-F238E27FC236}">
              <a16:creationId xmlns:a16="http://schemas.microsoft.com/office/drawing/2014/main" xmlns="" id="{DEDC7EF0-4EBA-B8E8-904C-A5D25DB8E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0448925" y="5862637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14</xdr:col>
      <xdr:colOff>1209675</xdr:colOff>
      <xdr:row>278</xdr:row>
      <xdr:rowOff>85725</xdr:rowOff>
    </xdr:from>
    <xdr:to>
      <xdr:col>18</xdr:col>
      <xdr:colOff>393700</xdr:colOff>
      <xdr:row>287</xdr:row>
      <xdr:rowOff>57150</xdr:rowOff>
    </xdr:to>
    <xdr:pic>
      <xdr:nvPicPr>
        <xdr:cNvPr id="60" name="Picture 1">
          <a:extLst>
            <a:ext uri="{FF2B5EF4-FFF2-40B4-BE49-F238E27FC236}">
              <a16:creationId xmlns:a16="http://schemas.microsoft.com/office/drawing/2014/main" xmlns="" id="{1F14C562-2010-4F04-07C9-0FDC3F4D8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3439775" y="5691187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14</xdr:col>
      <xdr:colOff>1200150</xdr:colOff>
      <xdr:row>287</xdr:row>
      <xdr:rowOff>114300</xdr:rowOff>
    </xdr:from>
    <xdr:to>
      <xdr:col>18</xdr:col>
      <xdr:colOff>384175</xdr:colOff>
      <xdr:row>296</xdr:row>
      <xdr:rowOff>85725</xdr:rowOff>
    </xdr:to>
    <xdr:pic>
      <xdr:nvPicPr>
        <xdr:cNvPr id="61" name="Picture 1">
          <a:extLst>
            <a:ext uri="{FF2B5EF4-FFF2-40B4-BE49-F238E27FC236}">
              <a16:creationId xmlns:a16="http://schemas.microsoft.com/office/drawing/2014/main" xmlns="" id="{1FE43B7B-954D-5A11-AD72-9918E99F5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3430250" y="5865495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495300</xdr:colOff>
      <xdr:row>278</xdr:row>
      <xdr:rowOff>95250</xdr:rowOff>
    </xdr:from>
    <xdr:to>
      <xdr:col>22</xdr:col>
      <xdr:colOff>327025</xdr:colOff>
      <xdr:row>287</xdr:row>
      <xdr:rowOff>66675</xdr:rowOff>
    </xdr:to>
    <xdr:pic>
      <xdr:nvPicPr>
        <xdr:cNvPr id="62" name="Picture 1">
          <a:extLst>
            <a:ext uri="{FF2B5EF4-FFF2-40B4-BE49-F238E27FC236}">
              <a16:creationId xmlns:a16="http://schemas.microsoft.com/office/drawing/2014/main" xmlns="" id="{21A31B82-BF0C-A535-C8BF-A196D14F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6421100" y="5692140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514350</xdr:colOff>
      <xdr:row>287</xdr:row>
      <xdr:rowOff>133350</xdr:rowOff>
    </xdr:from>
    <xdr:to>
      <xdr:col>22</xdr:col>
      <xdr:colOff>346075</xdr:colOff>
      <xdr:row>296</xdr:row>
      <xdr:rowOff>104775</xdr:rowOff>
    </xdr:to>
    <xdr:pic>
      <xdr:nvPicPr>
        <xdr:cNvPr id="63" name="Picture 1">
          <a:extLst>
            <a:ext uri="{FF2B5EF4-FFF2-40B4-BE49-F238E27FC236}">
              <a16:creationId xmlns:a16="http://schemas.microsoft.com/office/drawing/2014/main" xmlns="" id="{EBFAFA70-6468-4EDE-5FF0-4488ED4A0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6440150" y="5867400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22</xdr:col>
      <xdr:colOff>390525</xdr:colOff>
      <xdr:row>278</xdr:row>
      <xdr:rowOff>95250</xdr:rowOff>
    </xdr:from>
    <xdr:to>
      <xdr:col>27</xdr:col>
      <xdr:colOff>60325</xdr:colOff>
      <xdr:row>287</xdr:row>
      <xdr:rowOff>66675</xdr:rowOff>
    </xdr:to>
    <xdr:pic>
      <xdr:nvPicPr>
        <xdr:cNvPr id="64" name="Picture 1">
          <a:extLst>
            <a:ext uri="{FF2B5EF4-FFF2-40B4-BE49-F238E27FC236}">
              <a16:creationId xmlns:a16="http://schemas.microsoft.com/office/drawing/2014/main" xmlns="" id="{5724B9AB-DB2D-5C63-C48E-040A51196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9364325" y="5692140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95250</xdr:colOff>
      <xdr:row>0</xdr:row>
      <xdr:rowOff>104775</xdr:rowOff>
    </xdr:from>
    <xdr:to>
      <xdr:col>9</xdr:col>
      <xdr:colOff>400050</xdr:colOff>
      <xdr:row>32</xdr:row>
      <xdr:rowOff>0</xdr:rowOff>
    </xdr:to>
    <xdr:pic>
      <xdr:nvPicPr>
        <xdr:cNvPr id="67" name="Obrázok 66">
          <a:extLst>
            <a:ext uri="{FF2B5EF4-FFF2-40B4-BE49-F238E27FC236}">
              <a16:creationId xmlns:a16="http://schemas.microsoft.com/office/drawing/2014/main" xmlns="" id="{7CE9A5AB-DEF8-E638-3243-1C09C5A5A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7475" y="104775"/>
          <a:ext cx="5495925" cy="66770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66675</xdr:colOff>
      <xdr:row>55</xdr:row>
      <xdr:rowOff>304800</xdr:rowOff>
    </xdr:from>
    <xdr:to>
      <xdr:col>10</xdr:col>
      <xdr:colOff>123825</xdr:colOff>
      <xdr:row>88</xdr:row>
      <xdr:rowOff>142875</xdr:rowOff>
    </xdr:to>
    <xdr:pic>
      <xdr:nvPicPr>
        <xdr:cNvPr id="68" name="Obrázok 67">
          <a:extLst>
            <a:ext uri="{FF2B5EF4-FFF2-40B4-BE49-F238E27FC236}">
              <a16:creationId xmlns:a16="http://schemas.microsoft.com/office/drawing/2014/main" xmlns="" id="{A0CBD005-893C-A54E-49A4-6AD35561D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0450" y="12068175"/>
          <a:ext cx="4886325" cy="62960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171450</xdr:colOff>
      <xdr:row>55</xdr:row>
      <xdr:rowOff>171450</xdr:rowOff>
    </xdr:from>
    <xdr:to>
      <xdr:col>16</xdr:col>
      <xdr:colOff>476250</xdr:colOff>
      <xdr:row>90</xdr:row>
      <xdr:rowOff>9525</xdr:rowOff>
    </xdr:to>
    <xdr:pic>
      <xdr:nvPicPr>
        <xdr:cNvPr id="69" name="Obrázok 68">
          <a:extLst>
            <a:ext uri="{FF2B5EF4-FFF2-40B4-BE49-F238E27FC236}">
              <a16:creationId xmlns:a16="http://schemas.microsoft.com/office/drawing/2014/main" xmlns="" id="{1D10A03A-81A4-07DA-14D2-2BEFB13A1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0" y="11934825"/>
          <a:ext cx="5495925" cy="66770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157</xdr:row>
      <xdr:rowOff>47624</xdr:rowOff>
    </xdr:from>
    <xdr:to>
      <xdr:col>11</xdr:col>
      <xdr:colOff>435238</xdr:colOff>
      <xdr:row>171</xdr:row>
      <xdr:rowOff>130967</xdr:rowOff>
    </xdr:to>
    <xdr:pic>
      <xdr:nvPicPr>
        <xdr:cNvPr id="71" name="Obrázok 70">
          <a:extLst>
            <a:ext uri="{FF2B5EF4-FFF2-40B4-BE49-F238E27FC236}">
              <a16:creationId xmlns:a16="http://schemas.microsoft.com/office/drawing/2014/main" xmlns="" id="{C996FE28-E722-111E-5A83-28FFC6711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4464843" y="32611218"/>
          <a:ext cx="4935801" cy="27503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175</xdr:row>
      <xdr:rowOff>23812</xdr:rowOff>
    </xdr:from>
    <xdr:to>
      <xdr:col>12</xdr:col>
      <xdr:colOff>1404937</xdr:colOff>
      <xdr:row>188</xdr:row>
      <xdr:rowOff>35719</xdr:rowOff>
    </xdr:to>
    <xdr:pic>
      <xdr:nvPicPr>
        <xdr:cNvPr id="72" name="Obrázok 71">
          <a:extLst>
            <a:ext uri="{FF2B5EF4-FFF2-40B4-BE49-F238E27FC236}">
              <a16:creationId xmlns:a16="http://schemas.microsoft.com/office/drawing/2014/main" xmlns="" id="{06144EEF-EB01-11B0-A358-C4097B5D36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822" r="11899" b="5016"/>
        <a:stretch/>
      </xdr:blipFill>
      <xdr:spPr bwMode="auto">
        <a:xfrm>
          <a:off x="7750969" y="36123562"/>
          <a:ext cx="3226593" cy="272653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619126</xdr:colOff>
      <xdr:row>231</xdr:row>
      <xdr:rowOff>119061</xdr:rowOff>
    </xdr:from>
    <xdr:to>
      <xdr:col>8</xdr:col>
      <xdr:colOff>353573</xdr:colOff>
      <xdr:row>241</xdr:row>
      <xdr:rowOff>61118</xdr:rowOff>
    </xdr:to>
    <xdr:pic>
      <xdr:nvPicPr>
        <xdr:cNvPr id="73" name="Obrázok 72">
          <a:extLst>
            <a:ext uri="{FF2B5EF4-FFF2-40B4-BE49-F238E27FC236}">
              <a16:creationId xmlns:a16="http://schemas.microsoft.com/office/drawing/2014/main" xmlns="" id="{47572A2D-F0F2-6218-F312-A7B325312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4155282" y="47767874"/>
          <a:ext cx="3342041" cy="188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535782</xdr:colOff>
      <xdr:row>230</xdr:row>
      <xdr:rowOff>107805</xdr:rowOff>
    </xdr:from>
    <xdr:to>
      <xdr:col>13</xdr:col>
      <xdr:colOff>130969</xdr:colOff>
      <xdr:row>243</xdr:row>
      <xdr:rowOff>66676</xdr:rowOff>
    </xdr:to>
    <xdr:pic>
      <xdr:nvPicPr>
        <xdr:cNvPr id="74" name="Obrázok 73">
          <a:extLst>
            <a:ext uri="{FF2B5EF4-FFF2-40B4-BE49-F238E27FC236}">
              <a16:creationId xmlns:a16="http://schemas.microsoft.com/office/drawing/2014/main" xmlns="" id="{9161DCAD-19A7-18AF-1BE6-A87DBF31C4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9532" y="47423243"/>
          <a:ext cx="3798093" cy="261396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309622</xdr:colOff>
      <xdr:row>118</xdr:row>
      <xdr:rowOff>40821</xdr:rowOff>
    </xdr:from>
    <xdr:to>
      <xdr:col>11</xdr:col>
      <xdr:colOff>148765</xdr:colOff>
      <xdr:row>123</xdr:row>
      <xdr:rowOff>126683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5808"/>
        <a:stretch/>
      </xdr:blipFill>
      <xdr:spPr bwMode="auto">
        <a:xfrm>
          <a:off x="7262872" y="24220714"/>
          <a:ext cx="1914232" cy="132411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555688</xdr:colOff>
      <xdr:row>118</xdr:row>
      <xdr:rowOff>34018</xdr:rowOff>
    </xdr:from>
    <xdr:to>
      <xdr:col>13</xdr:col>
      <xdr:colOff>2286</xdr:colOff>
      <xdr:row>123</xdr:row>
      <xdr:rowOff>110810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453"/>
        <a:stretch/>
      </xdr:blipFill>
      <xdr:spPr bwMode="auto">
        <a:xfrm>
          <a:off x="9584027" y="24213911"/>
          <a:ext cx="1827848" cy="131504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182622</xdr:colOff>
      <xdr:row>118</xdr:row>
      <xdr:rowOff>27214</xdr:rowOff>
    </xdr:from>
    <xdr:to>
      <xdr:col>14</xdr:col>
      <xdr:colOff>1177032</xdr:colOff>
      <xdr:row>123</xdr:row>
      <xdr:rowOff>118744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PicPr/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5405"/>
        <a:stretch/>
      </xdr:blipFill>
      <xdr:spPr bwMode="auto">
        <a:xfrm>
          <a:off x="11592211" y="24207107"/>
          <a:ext cx="1872071" cy="13297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1320857</xdr:colOff>
      <xdr:row>118</xdr:row>
      <xdr:rowOff>34018</xdr:rowOff>
    </xdr:from>
    <xdr:to>
      <xdr:col>17</xdr:col>
      <xdr:colOff>399154</xdr:colOff>
      <xdr:row>123</xdr:row>
      <xdr:rowOff>118745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xmlns="" id="{00000000-0008-0000-0300-00001A000000}"/>
            </a:ext>
          </a:extLst>
        </xdr:cNvPr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5889"/>
        <a:stretch/>
      </xdr:blipFill>
      <xdr:spPr bwMode="auto">
        <a:xfrm>
          <a:off x="13608107" y="24213911"/>
          <a:ext cx="1847351" cy="132297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555680</xdr:colOff>
      <xdr:row>118</xdr:row>
      <xdr:rowOff>47625</xdr:rowOff>
    </xdr:from>
    <xdr:to>
      <xdr:col>20</xdr:col>
      <xdr:colOff>41965</xdr:colOff>
      <xdr:row>123</xdr:row>
      <xdr:rowOff>126682</xdr:rowOff>
    </xdr:to>
    <xdr:pic>
      <xdr:nvPicPr>
        <xdr:cNvPr id="27" name="Obrázok 26">
          <a:extLst>
            <a:ext uri="{FF2B5EF4-FFF2-40B4-BE49-F238E27FC236}">
              <a16:creationId xmlns:a16="http://schemas.microsoft.com/office/drawing/2014/main" xmlns="" id="{00000000-0008-0000-0300-00001B000000}"/>
            </a:ext>
          </a:extLst>
        </xdr:cNvPr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92"/>
        <a:stretch/>
      </xdr:blipFill>
      <xdr:spPr bwMode="auto">
        <a:xfrm>
          <a:off x="15611984" y="24227518"/>
          <a:ext cx="1833517" cy="131730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20</xdr:col>
      <xdr:colOff>198497</xdr:colOff>
      <xdr:row>118</xdr:row>
      <xdr:rowOff>47625</xdr:rowOff>
    </xdr:from>
    <xdr:to>
      <xdr:col>22</xdr:col>
      <xdr:colOff>422970</xdr:colOff>
      <xdr:row>123</xdr:row>
      <xdr:rowOff>126682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xmlns="" id="{00000000-0008-0000-0300-00001C000000}"/>
            </a:ext>
          </a:extLst>
        </xdr:cNvPr>
        <xdr:cNvPicPr/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92"/>
        <a:stretch/>
      </xdr:blipFill>
      <xdr:spPr bwMode="auto">
        <a:xfrm>
          <a:off x="17602033" y="24227518"/>
          <a:ext cx="1864133" cy="131730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22</xdr:col>
      <xdr:colOff>563621</xdr:colOff>
      <xdr:row>118</xdr:row>
      <xdr:rowOff>47625</xdr:rowOff>
    </xdr:from>
    <xdr:to>
      <xdr:col>25</xdr:col>
      <xdr:colOff>446781</xdr:colOff>
      <xdr:row>123</xdr:row>
      <xdr:rowOff>110808</xdr:rowOff>
    </xdr:to>
    <xdr:pic>
      <xdr:nvPicPr>
        <xdr:cNvPr id="29" name="Obrázok 28">
          <a:extLst>
            <a:ext uri="{FF2B5EF4-FFF2-40B4-BE49-F238E27FC236}">
              <a16:creationId xmlns:a16="http://schemas.microsoft.com/office/drawing/2014/main" xmlns="" id="{00000000-0008-0000-0300-00001D000000}"/>
            </a:ext>
          </a:extLst>
        </xdr:cNvPr>
        <xdr:cNvPicPr/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7422"/>
        <a:stretch/>
      </xdr:blipFill>
      <xdr:spPr bwMode="auto">
        <a:xfrm>
          <a:off x="19606817" y="24227518"/>
          <a:ext cx="1876607" cy="130143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0</xdr:colOff>
      <xdr:row>31</xdr:row>
      <xdr:rowOff>158735</xdr:rowOff>
    </xdr:from>
    <xdr:to>
      <xdr:col>6</xdr:col>
      <xdr:colOff>937477</xdr:colOff>
      <xdr:row>42</xdr:row>
      <xdr:rowOff>8923</xdr:rowOff>
    </xdr:to>
    <xdr:pic>
      <xdr:nvPicPr>
        <xdr:cNvPr id="30" name="Obrázok 29" descr="Obrázok, na ktorom je budova, stavebný materiál, kameň, príroda&#10;&#10;Automaticky generovaný popis">
          <a:extLst>
            <a:ext uri="{FF2B5EF4-FFF2-40B4-BE49-F238E27FC236}">
              <a16:creationId xmlns:a16="http://schemas.microsoft.com/office/drawing/2014/main" xmlns="" id="{00000000-0008-0000-0300-00001E000000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0500" y="6675423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103187</xdr:colOff>
      <xdr:row>133</xdr:row>
      <xdr:rowOff>103187</xdr:rowOff>
    </xdr:from>
    <xdr:to>
      <xdr:col>12</xdr:col>
      <xdr:colOff>1282884</xdr:colOff>
      <xdr:row>156</xdr:row>
      <xdr:rowOff>89312</xdr:rowOff>
    </xdr:to>
    <xdr:pic>
      <xdr:nvPicPr>
        <xdr:cNvPr id="31" name="Obrázok 30" descr="Obrázok, na ktorom je text, príroda, kráter, zem&#10;&#10;Automaticky generovaný popis">
          <a:extLst>
            <a:ext uri="{FF2B5EF4-FFF2-40B4-BE49-F238E27FC236}">
              <a16:creationId xmlns:a16="http://schemas.microsoft.com/office/drawing/2014/main" xmlns="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8437" y="25463500"/>
          <a:ext cx="3866901" cy="432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1674813</xdr:colOff>
      <xdr:row>133</xdr:row>
      <xdr:rowOff>87313</xdr:rowOff>
    </xdr:from>
    <xdr:to>
      <xdr:col>16</xdr:col>
      <xdr:colOff>771252</xdr:colOff>
      <xdr:row>156</xdr:row>
      <xdr:rowOff>73438</xdr:rowOff>
    </xdr:to>
    <xdr:pic>
      <xdr:nvPicPr>
        <xdr:cNvPr id="32" name="Obrázok 31" descr="Obrázok, na ktorom je príroda, text, kráter, mapa&#10;&#10;Automaticky generovaný popis">
          <a:extLst>
            <a:ext uri="{FF2B5EF4-FFF2-40B4-BE49-F238E27FC236}">
              <a16:creationId xmlns:a16="http://schemas.microsoft.com/office/drawing/2014/main" xmlns="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94813" y="25447626"/>
          <a:ext cx="3866877" cy="432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23813</xdr:colOff>
      <xdr:row>133</xdr:row>
      <xdr:rowOff>95246</xdr:rowOff>
    </xdr:from>
    <xdr:to>
      <xdr:col>21</xdr:col>
      <xdr:colOff>382314</xdr:colOff>
      <xdr:row>156</xdr:row>
      <xdr:rowOff>81371</xdr:rowOff>
    </xdr:to>
    <xdr:pic>
      <xdr:nvPicPr>
        <xdr:cNvPr id="33" name="Obrázok 32" descr="Obrázok, na ktorom je kráter, príroda, mesiac, impaktný kráter&#10;&#10;Automaticky generovaný popis">
          <a:extLst>
            <a:ext uri="{FF2B5EF4-FFF2-40B4-BE49-F238E27FC236}">
              <a16:creationId xmlns:a16="http://schemas.microsoft.com/office/drawing/2014/main" xmlns="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6" y="25455559"/>
          <a:ext cx="3866876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508000</xdr:colOff>
      <xdr:row>133</xdr:row>
      <xdr:rowOff>95248</xdr:rowOff>
    </xdr:from>
    <xdr:to>
      <xdr:col>28</xdr:col>
      <xdr:colOff>626655</xdr:colOff>
      <xdr:row>156</xdr:row>
      <xdr:rowOff>81373</xdr:rowOff>
    </xdr:to>
    <xdr:pic>
      <xdr:nvPicPr>
        <xdr:cNvPr id="34" name="Picture 1">
          <a:extLst>
            <a:ext uri="{FF2B5EF4-FFF2-40B4-BE49-F238E27FC236}">
              <a16:creationId xmlns:a16="http://schemas.microsoft.com/office/drawing/2014/main" xmlns="" id="{00000000-0008-0000-03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/>
        <a:srcRect l="12163" t="5438" r="11983"/>
        <a:stretch/>
      </xdr:blipFill>
      <xdr:spPr bwMode="auto">
        <a:xfrm>
          <a:off x="17279938" y="25455561"/>
          <a:ext cx="4595405" cy="432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28</xdr:col>
      <xdr:colOff>952494</xdr:colOff>
      <xdr:row>133</xdr:row>
      <xdr:rowOff>103187</xdr:rowOff>
    </xdr:from>
    <xdr:to>
      <xdr:col>31</xdr:col>
      <xdr:colOff>482869</xdr:colOff>
      <xdr:row>142</xdr:row>
      <xdr:rowOff>98386</xdr:rowOff>
    </xdr:to>
    <xdr:pic>
      <xdr:nvPicPr>
        <xdr:cNvPr id="35" name="Picture 1">
          <a:extLst>
            <a:ext uri="{FF2B5EF4-FFF2-40B4-BE49-F238E27FC236}">
              <a16:creationId xmlns:a16="http://schemas.microsoft.com/office/drawing/2014/main" xmlns="" id="{00000000-0008-0000-0300-000023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22201182" y="25463500"/>
          <a:ext cx="2880000" cy="16382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31</xdr:col>
      <xdr:colOff>595312</xdr:colOff>
      <xdr:row>133</xdr:row>
      <xdr:rowOff>95250</xdr:rowOff>
    </xdr:from>
    <xdr:to>
      <xdr:col>36</xdr:col>
      <xdr:colOff>419375</xdr:colOff>
      <xdr:row>142</xdr:row>
      <xdr:rowOff>90442</xdr:rowOff>
    </xdr:to>
    <xdr:pic>
      <xdr:nvPicPr>
        <xdr:cNvPr id="36" name="Picture 1">
          <a:extLst>
            <a:ext uri="{FF2B5EF4-FFF2-40B4-BE49-F238E27FC236}">
              <a16:creationId xmlns:a16="http://schemas.microsoft.com/office/drawing/2014/main" xmlns="" id="{00000000-0008-0000-0300-000024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5193625" y="25455563"/>
          <a:ext cx="2880000" cy="16382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28</xdr:col>
      <xdr:colOff>960438</xdr:colOff>
      <xdr:row>142</xdr:row>
      <xdr:rowOff>142876</xdr:rowOff>
    </xdr:from>
    <xdr:to>
      <xdr:col>31</xdr:col>
      <xdr:colOff>490813</xdr:colOff>
      <xdr:row>151</xdr:row>
      <xdr:rowOff>58692</xdr:rowOff>
    </xdr:to>
    <xdr:pic>
      <xdr:nvPicPr>
        <xdr:cNvPr id="37" name="Picture 1">
          <a:extLst>
            <a:ext uri="{FF2B5EF4-FFF2-40B4-BE49-F238E27FC236}">
              <a16:creationId xmlns:a16="http://schemas.microsoft.com/office/drawing/2014/main" xmlns="" id="{00000000-0008-0000-0300-000025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22209126" y="27146251"/>
          <a:ext cx="2880000" cy="16382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32</xdr:col>
      <xdr:colOff>1</xdr:colOff>
      <xdr:row>142</xdr:row>
      <xdr:rowOff>158750</xdr:rowOff>
    </xdr:from>
    <xdr:to>
      <xdr:col>36</xdr:col>
      <xdr:colOff>435251</xdr:colOff>
      <xdr:row>151</xdr:row>
      <xdr:rowOff>74566</xdr:rowOff>
    </xdr:to>
    <xdr:pic>
      <xdr:nvPicPr>
        <xdr:cNvPr id="38" name="Picture 1">
          <a:extLst>
            <a:ext uri="{FF2B5EF4-FFF2-40B4-BE49-F238E27FC236}">
              <a16:creationId xmlns:a16="http://schemas.microsoft.com/office/drawing/2014/main" xmlns="" id="{00000000-0008-0000-0300-000026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5209501" y="27162125"/>
          <a:ext cx="2880000" cy="16382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28</xdr:col>
      <xdr:colOff>960437</xdr:colOff>
      <xdr:row>151</xdr:row>
      <xdr:rowOff>158750</xdr:rowOff>
    </xdr:from>
    <xdr:to>
      <xdr:col>31</xdr:col>
      <xdr:colOff>490812</xdr:colOff>
      <xdr:row>160</xdr:row>
      <xdr:rowOff>90442</xdr:rowOff>
    </xdr:to>
    <xdr:pic>
      <xdr:nvPicPr>
        <xdr:cNvPr id="39" name="Picture 1">
          <a:extLst>
            <a:ext uri="{FF2B5EF4-FFF2-40B4-BE49-F238E27FC236}">
              <a16:creationId xmlns:a16="http://schemas.microsoft.com/office/drawing/2014/main" xmlns="" id="{00000000-0008-0000-0300-000027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22209125" y="28852813"/>
          <a:ext cx="2880000" cy="16382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32</xdr:col>
      <xdr:colOff>0</xdr:colOff>
      <xdr:row>152</xdr:row>
      <xdr:rowOff>0</xdr:rowOff>
    </xdr:from>
    <xdr:to>
      <xdr:col>36</xdr:col>
      <xdr:colOff>435250</xdr:colOff>
      <xdr:row>160</xdr:row>
      <xdr:rowOff>110286</xdr:rowOff>
    </xdr:to>
    <xdr:pic>
      <xdr:nvPicPr>
        <xdr:cNvPr id="40" name="Picture 1">
          <a:extLst>
            <a:ext uri="{FF2B5EF4-FFF2-40B4-BE49-F238E27FC236}">
              <a16:creationId xmlns:a16="http://schemas.microsoft.com/office/drawing/2014/main" xmlns="" id="{00000000-0008-0000-0300-000028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5209500" y="28876625"/>
          <a:ext cx="2880000" cy="16382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95249</xdr:colOff>
      <xdr:row>99</xdr:row>
      <xdr:rowOff>71437</xdr:rowOff>
    </xdr:from>
    <xdr:to>
      <xdr:col>7</xdr:col>
      <xdr:colOff>129426</xdr:colOff>
      <xdr:row>112</xdr:row>
      <xdr:rowOff>181044</xdr:rowOff>
    </xdr:to>
    <xdr:pic>
      <xdr:nvPicPr>
        <xdr:cNvPr id="3" name="Obrázok 2" descr="Obrázok, na ktorom je text, snímka obrazovky, diagram, rad&#10;&#10;Automaticky generovaný popis">
          <a:extLst>
            <a:ext uri="{FF2B5EF4-FFF2-40B4-BE49-F238E27FC236}">
              <a16:creationId xmlns:a16="http://schemas.microsoft.com/office/drawing/2014/main" xmlns="" id="{E8E1E72A-2033-769C-B442-8A58385932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/>
        <a:srcRect t="7477" b="58693"/>
        <a:stretch/>
      </xdr:blipFill>
      <xdr:spPr bwMode="auto">
        <a:xfrm>
          <a:off x="702468" y="20669250"/>
          <a:ext cx="5760000" cy="2586107"/>
        </a:xfrm>
        <a:prstGeom prst="rect">
          <a:avLst/>
        </a:prstGeom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502227</xdr:colOff>
      <xdr:row>212</xdr:row>
      <xdr:rowOff>123825</xdr:rowOff>
    </xdr:from>
    <xdr:to>
      <xdr:col>4</xdr:col>
      <xdr:colOff>785795</xdr:colOff>
      <xdr:row>224</xdr:row>
      <xdr:rowOff>115392</xdr:rowOff>
    </xdr:to>
    <xdr:pic>
      <xdr:nvPicPr>
        <xdr:cNvPr id="22" name="Obrázok 21" descr="Obrázok, na ktorom je text, diagram, rad, vývoj&#10;&#10;Automaticky generovaný popis">
          <a:extLst>
            <a:ext uri="{FF2B5EF4-FFF2-40B4-BE49-F238E27FC236}">
              <a16:creationId xmlns:a16="http://schemas.microsoft.com/office/drawing/2014/main" xmlns="" id="{1119AC15-F61F-F30F-DF8F-9EE3F6DB26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9714"/>
        <a:stretch/>
      </xdr:blipFill>
      <xdr:spPr>
        <a:xfrm>
          <a:off x="502227" y="43691175"/>
          <a:ext cx="3607793" cy="2277567"/>
        </a:xfrm>
        <a:prstGeom prst="rect">
          <a:avLst/>
        </a:prstGeom>
      </xdr:spPr>
    </xdr:pic>
    <xdr:clientData/>
  </xdr:twoCellAnchor>
  <xdr:twoCellAnchor editAs="oneCell">
    <xdr:from>
      <xdr:col>5</xdr:col>
      <xdr:colOff>623454</xdr:colOff>
      <xdr:row>211</xdr:row>
      <xdr:rowOff>25976</xdr:rowOff>
    </xdr:from>
    <xdr:to>
      <xdr:col>13</xdr:col>
      <xdr:colOff>627750</xdr:colOff>
      <xdr:row>226</xdr:row>
      <xdr:rowOff>8659</xdr:rowOff>
    </xdr:to>
    <xdr:pic>
      <xdr:nvPicPr>
        <xdr:cNvPr id="42" name="Grafický objekt 41">
          <a:extLst>
            <a:ext uri="{FF2B5EF4-FFF2-40B4-BE49-F238E27FC236}">
              <a16:creationId xmlns:a16="http://schemas.microsoft.com/office/drawing/2014/main" xmlns="" id="{20677969-021D-3518-584B-AD0F7B72E5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96DAC541-7B7A-43D3-8B79-37D633B846F1}">
              <asvg:svgBlip xmlns:asvg="http://schemas.microsoft.com/office/drawing/2016/SVG/main" xmlns="" r:embed="rId22"/>
            </a:ext>
          </a:extLst>
        </a:blip>
        <a:srcRect t="15393" b="14479"/>
        <a:stretch/>
      </xdr:blipFill>
      <xdr:spPr>
        <a:xfrm>
          <a:off x="4494068" y="43096294"/>
          <a:ext cx="7200000" cy="2840183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260</xdr:row>
      <xdr:rowOff>7937</xdr:rowOff>
    </xdr:from>
    <xdr:to>
      <xdr:col>3</xdr:col>
      <xdr:colOff>874937</xdr:colOff>
      <xdr:row>276</xdr:row>
      <xdr:rowOff>57023</xdr:rowOff>
    </xdr:to>
    <xdr:pic>
      <xdr:nvPicPr>
        <xdr:cNvPr id="43" name="Obrázok 42" descr="Obrázok, na ktorom je snímka obrazovky, príroda, mapa, kameň&#10;&#10;Automaticky generovaný popis">
          <a:extLst>
            <a:ext uri="{FF2B5EF4-FFF2-40B4-BE49-F238E27FC236}">
              <a16:creationId xmlns:a16="http://schemas.microsoft.com/office/drawing/2014/main" xmlns="" id="{3B5F6530-1BF4-1C9E-6E27-46CED82A0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53300312"/>
          <a:ext cx="2772000" cy="3097086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259</xdr:row>
      <xdr:rowOff>182562</xdr:rowOff>
    </xdr:from>
    <xdr:to>
      <xdr:col>6</xdr:col>
      <xdr:colOff>724535</xdr:colOff>
      <xdr:row>267</xdr:row>
      <xdr:rowOff>170497</xdr:rowOff>
    </xdr:to>
    <xdr:pic>
      <xdr:nvPicPr>
        <xdr:cNvPr id="45" name="Picture 1" descr="Obrázok, na ktorom je text, snímka obrazovky, softvér, multimediálny softvér&#10;&#10;Automaticky generovaný popis">
          <a:extLst>
            <a:ext uri="{FF2B5EF4-FFF2-40B4-BE49-F238E27FC236}">
              <a16:creationId xmlns:a16="http://schemas.microsoft.com/office/drawing/2014/main" xmlns="" id="{D8D27208-055F-2811-590A-0F3A1A1B3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3389313" y="53284437"/>
          <a:ext cx="2581910" cy="1511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166687</xdr:colOff>
      <xdr:row>260</xdr:row>
      <xdr:rowOff>87313</xdr:rowOff>
    </xdr:from>
    <xdr:to>
      <xdr:col>14</xdr:col>
      <xdr:colOff>299347</xdr:colOff>
      <xdr:row>275</xdr:row>
      <xdr:rowOff>177801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xmlns="" id="{A9F1B386-349C-522C-C143-9C7C305654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24" r="3846"/>
        <a:stretch/>
      </xdr:blipFill>
      <xdr:spPr bwMode="auto">
        <a:xfrm>
          <a:off x="6500812" y="53379688"/>
          <a:ext cx="6069910" cy="2947988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14</xdr:col>
      <xdr:colOff>547688</xdr:colOff>
      <xdr:row>260</xdr:row>
      <xdr:rowOff>174625</xdr:rowOff>
    </xdr:from>
    <xdr:to>
      <xdr:col>17</xdr:col>
      <xdr:colOff>665163</xdr:colOff>
      <xdr:row>269</xdr:row>
      <xdr:rowOff>146050</xdr:rowOff>
    </xdr:to>
    <xdr:pic>
      <xdr:nvPicPr>
        <xdr:cNvPr id="47" name="Picture 1">
          <a:extLst>
            <a:ext uri="{FF2B5EF4-FFF2-40B4-BE49-F238E27FC236}">
              <a16:creationId xmlns:a16="http://schemas.microsoft.com/office/drawing/2014/main" xmlns="" id="{90D2EB35-D166-CD39-F577-200FD54DC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2819063" y="5346700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14</xdr:col>
      <xdr:colOff>523875</xdr:colOff>
      <xdr:row>269</xdr:row>
      <xdr:rowOff>134938</xdr:rowOff>
    </xdr:from>
    <xdr:to>
      <xdr:col>17</xdr:col>
      <xdr:colOff>641350</xdr:colOff>
      <xdr:row>278</xdr:row>
      <xdr:rowOff>106363</xdr:rowOff>
    </xdr:to>
    <xdr:pic>
      <xdr:nvPicPr>
        <xdr:cNvPr id="48" name="Picture 1">
          <a:extLst>
            <a:ext uri="{FF2B5EF4-FFF2-40B4-BE49-F238E27FC236}">
              <a16:creationId xmlns:a16="http://schemas.microsoft.com/office/drawing/2014/main" xmlns="" id="{F9285F55-2A7E-163C-2A56-09739A489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2795250" y="55141813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714375</xdr:colOff>
      <xdr:row>260</xdr:row>
      <xdr:rowOff>166688</xdr:rowOff>
    </xdr:from>
    <xdr:to>
      <xdr:col>21</xdr:col>
      <xdr:colOff>212725</xdr:colOff>
      <xdr:row>269</xdr:row>
      <xdr:rowOff>138113</xdr:rowOff>
    </xdr:to>
    <xdr:pic>
      <xdr:nvPicPr>
        <xdr:cNvPr id="49" name="Picture 1">
          <a:extLst>
            <a:ext uri="{FF2B5EF4-FFF2-40B4-BE49-F238E27FC236}">
              <a16:creationId xmlns:a16="http://schemas.microsoft.com/office/drawing/2014/main" xmlns="" id="{41DC1356-3370-6CA1-B7C3-FE45A8C16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5748000" y="53459063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706437</xdr:colOff>
      <xdr:row>269</xdr:row>
      <xdr:rowOff>166688</xdr:rowOff>
    </xdr:from>
    <xdr:to>
      <xdr:col>21</xdr:col>
      <xdr:colOff>204787</xdr:colOff>
      <xdr:row>278</xdr:row>
      <xdr:rowOff>138113</xdr:rowOff>
    </xdr:to>
    <xdr:pic>
      <xdr:nvPicPr>
        <xdr:cNvPr id="50" name="Picture 1">
          <a:extLst>
            <a:ext uri="{FF2B5EF4-FFF2-40B4-BE49-F238E27FC236}">
              <a16:creationId xmlns:a16="http://schemas.microsoft.com/office/drawing/2014/main" xmlns="" id="{D3D75E47-91F4-124C-C617-FB1FB6772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5740062" y="55173563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21</xdr:col>
      <xdr:colOff>238125</xdr:colOff>
      <xdr:row>260</xdr:row>
      <xdr:rowOff>158750</xdr:rowOff>
    </xdr:from>
    <xdr:to>
      <xdr:col>25</xdr:col>
      <xdr:colOff>514350</xdr:colOff>
      <xdr:row>269</xdr:row>
      <xdr:rowOff>130175</xdr:rowOff>
    </xdr:to>
    <xdr:pic>
      <xdr:nvPicPr>
        <xdr:cNvPr id="51" name="Picture 1">
          <a:extLst>
            <a:ext uri="{FF2B5EF4-FFF2-40B4-BE49-F238E27FC236}">
              <a16:creationId xmlns:a16="http://schemas.microsoft.com/office/drawing/2014/main" xmlns="" id="{0FFBD85D-F119-5D8B-B690-21E59E202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8653125" y="5345112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485775</xdr:colOff>
      <xdr:row>2</xdr:row>
      <xdr:rowOff>104775</xdr:rowOff>
    </xdr:from>
    <xdr:to>
      <xdr:col>7</xdr:col>
      <xdr:colOff>390526</xdr:colOff>
      <xdr:row>29</xdr:row>
      <xdr:rowOff>133350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xmlns="" id="{B5DD9DB1-683F-9728-577B-5D873A91DF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838" t="6202" r="6413" b="5900"/>
        <a:stretch/>
      </xdr:blipFill>
      <xdr:spPr bwMode="auto">
        <a:xfrm>
          <a:off x="2066925" y="695325"/>
          <a:ext cx="4657726" cy="55340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733425</xdr:colOff>
      <xdr:row>56</xdr:row>
      <xdr:rowOff>142875</xdr:rowOff>
    </xdr:from>
    <xdr:to>
      <xdr:col>10</xdr:col>
      <xdr:colOff>542925</xdr:colOff>
      <xdr:row>89</xdr:row>
      <xdr:rowOff>171450</xdr:rowOff>
    </xdr:to>
    <xdr:pic>
      <xdr:nvPicPr>
        <xdr:cNvPr id="44" name="Obrázok 43">
          <a:extLst>
            <a:ext uri="{FF2B5EF4-FFF2-40B4-BE49-F238E27FC236}">
              <a16:creationId xmlns:a16="http://schemas.microsoft.com/office/drawing/2014/main" xmlns="" id="{A8E34200-1C1F-01FD-9E39-ADF9E8E88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0" y="12106275"/>
          <a:ext cx="4886325" cy="64865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600075</xdr:colOff>
      <xdr:row>56</xdr:row>
      <xdr:rowOff>200025</xdr:rowOff>
    </xdr:from>
    <xdr:to>
      <xdr:col>15</xdr:col>
      <xdr:colOff>295275</xdr:colOff>
      <xdr:row>90</xdr:row>
      <xdr:rowOff>38100</xdr:rowOff>
    </xdr:to>
    <xdr:pic>
      <xdr:nvPicPr>
        <xdr:cNvPr id="52" name="Obrázok 51">
          <a:extLst>
            <a:ext uri="{FF2B5EF4-FFF2-40B4-BE49-F238E27FC236}">
              <a16:creationId xmlns:a16="http://schemas.microsoft.com/office/drawing/2014/main" xmlns="" id="{40A19434-295C-55DE-D769-DD7BCC471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12163425"/>
          <a:ext cx="4276725" cy="64865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752475</xdr:colOff>
      <xdr:row>56</xdr:row>
      <xdr:rowOff>104775</xdr:rowOff>
    </xdr:from>
    <xdr:to>
      <xdr:col>23</xdr:col>
      <xdr:colOff>219075</xdr:colOff>
      <xdr:row>88</xdr:row>
      <xdr:rowOff>133350</xdr:rowOff>
    </xdr:to>
    <xdr:pic>
      <xdr:nvPicPr>
        <xdr:cNvPr id="53" name="Obrázok 52">
          <a:extLst>
            <a:ext uri="{FF2B5EF4-FFF2-40B4-BE49-F238E27FC236}">
              <a16:creationId xmlns:a16="http://schemas.microsoft.com/office/drawing/2014/main" xmlns="" id="{5D624698-8066-2C96-CDF3-37AEA73746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54250" y="12068175"/>
          <a:ext cx="4886325" cy="62960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39688</xdr:colOff>
      <xdr:row>179</xdr:row>
      <xdr:rowOff>39688</xdr:rowOff>
    </xdr:from>
    <xdr:to>
      <xdr:col>12</xdr:col>
      <xdr:colOff>1006475</xdr:colOff>
      <xdr:row>195</xdr:row>
      <xdr:rowOff>61912</xdr:rowOff>
    </xdr:to>
    <xdr:pic>
      <xdr:nvPicPr>
        <xdr:cNvPr id="54" name="Obrázok 53">
          <a:extLst>
            <a:ext uri="{FF2B5EF4-FFF2-40B4-BE49-F238E27FC236}">
              <a16:creationId xmlns:a16="http://schemas.microsoft.com/office/drawing/2014/main" xmlns="" id="{B5B1B94A-EBCB-9303-7BCC-DC99DE1BE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1" y="36615688"/>
          <a:ext cx="3649662" cy="336391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849314</xdr:colOff>
      <xdr:row>237</xdr:row>
      <xdr:rowOff>39688</xdr:rowOff>
    </xdr:from>
    <xdr:to>
      <xdr:col>7</xdr:col>
      <xdr:colOff>563564</xdr:colOff>
      <xdr:row>248</xdr:row>
      <xdr:rowOff>11113</xdr:rowOff>
    </xdr:to>
    <xdr:pic>
      <xdr:nvPicPr>
        <xdr:cNvPr id="58" name="Obrázok 57">
          <a:extLst>
            <a:ext uri="{FF2B5EF4-FFF2-40B4-BE49-F238E27FC236}">
              <a16:creationId xmlns:a16="http://schemas.microsoft.com/office/drawing/2014/main" xmlns="" id="{3C198A36-ED12-CF87-AD64-ADF7A1AF32B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r="10956"/>
        <a:stretch/>
      </xdr:blipFill>
      <xdr:spPr bwMode="auto">
        <a:xfrm>
          <a:off x="4175127" y="48593376"/>
          <a:ext cx="2722562" cy="2106612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1008063</xdr:colOff>
      <xdr:row>163</xdr:row>
      <xdr:rowOff>111124</xdr:rowOff>
    </xdr:from>
    <xdr:to>
      <xdr:col>12</xdr:col>
      <xdr:colOff>205338</xdr:colOff>
      <xdr:row>177</xdr:row>
      <xdr:rowOff>39687</xdr:rowOff>
    </xdr:to>
    <xdr:pic>
      <xdr:nvPicPr>
        <xdr:cNvPr id="59" name="Obrázok 58">
          <a:extLst>
            <a:ext uri="{FF2B5EF4-FFF2-40B4-BE49-F238E27FC236}">
              <a16:creationId xmlns:a16="http://schemas.microsoft.com/office/drawing/2014/main" xmlns="" id="{1A33D0A6-E2A0-EB1D-F424-0AA2E09FE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5191126" y="33639124"/>
          <a:ext cx="4642400" cy="2595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116</xdr:row>
      <xdr:rowOff>57150</xdr:rowOff>
    </xdr:from>
    <xdr:to>
      <xdr:col>11</xdr:col>
      <xdr:colOff>437870</xdr:colOff>
      <xdr:row>121</xdr:row>
      <xdr:rowOff>222596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5776"/>
        <a:stretch/>
      </xdr:blipFill>
      <xdr:spPr bwMode="auto">
        <a:xfrm>
          <a:off x="7931150" y="24142700"/>
          <a:ext cx="1917420" cy="137194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333375</xdr:colOff>
      <xdr:row>116</xdr:row>
      <xdr:rowOff>76200</xdr:rowOff>
    </xdr:from>
    <xdr:to>
      <xdr:col>15</xdr:col>
      <xdr:colOff>45878</xdr:colOff>
      <xdr:row>121</xdr:row>
      <xdr:rowOff>234502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67"/>
        <a:stretch/>
      </xdr:blipFill>
      <xdr:spPr bwMode="auto">
        <a:xfrm>
          <a:off x="12125325" y="24161750"/>
          <a:ext cx="1915953" cy="136480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142875</xdr:colOff>
      <xdr:row>116</xdr:row>
      <xdr:rowOff>63500</xdr:rowOff>
    </xdr:from>
    <xdr:to>
      <xdr:col>13</xdr:col>
      <xdr:colOff>284004</xdr:colOff>
      <xdr:row>121</xdr:row>
      <xdr:rowOff>222597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13"/>
        <a:stretch/>
      </xdr:blipFill>
      <xdr:spPr bwMode="auto">
        <a:xfrm>
          <a:off x="10163175" y="24149050"/>
          <a:ext cx="1912779" cy="13655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111124</xdr:colOff>
      <xdr:row>116</xdr:row>
      <xdr:rowOff>101600</xdr:rowOff>
    </xdr:from>
    <xdr:to>
      <xdr:col>17</xdr:col>
      <xdr:colOff>629285</xdr:colOff>
      <xdr:row>121</xdr:row>
      <xdr:rowOff>234503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xmlns="" id="{00000000-0008-0000-02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8012"/>
        <a:stretch/>
      </xdr:blipFill>
      <xdr:spPr bwMode="auto">
        <a:xfrm>
          <a:off x="14106524" y="24187150"/>
          <a:ext cx="1959611" cy="133940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714376</xdr:colOff>
      <xdr:row>116</xdr:row>
      <xdr:rowOff>76200</xdr:rowOff>
    </xdr:from>
    <xdr:to>
      <xdr:col>20</xdr:col>
      <xdr:colOff>248286</xdr:colOff>
      <xdr:row>121</xdr:row>
      <xdr:rowOff>234502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67"/>
        <a:stretch/>
      </xdr:blipFill>
      <xdr:spPr bwMode="auto">
        <a:xfrm>
          <a:off x="16151226" y="24161750"/>
          <a:ext cx="1877060" cy="136480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20</xdr:col>
      <xdr:colOff>321469</xdr:colOff>
      <xdr:row>116</xdr:row>
      <xdr:rowOff>82550</xdr:rowOff>
    </xdr:from>
    <xdr:to>
      <xdr:col>23</xdr:col>
      <xdr:colOff>2222</xdr:colOff>
      <xdr:row>121</xdr:row>
      <xdr:rowOff>234502</xdr:rowOff>
    </xdr:to>
    <xdr:pic>
      <xdr:nvPicPr>
        <xdr:cNvPr id="23" name="Obrázok 22">
          <a:extLst>
            <a:ext uri="{FF2B5EF4-FFF2-40B4-BE49-F238E27FC236}">
              <a16:creationId xmlns:a16="http://schemas.microsoft.com/office/drawing/2014/main" xmlns="" id="{00000000-0008-0000-02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703"/>
        <a:stretch/>
      </xdr:blipFill>
      <xdr:spPr bwMode="auto">
        <a:xfrm>
          <a:off x="18101469" y="24168100"/>
          <a:ext cx="1928653" cy="135845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23</xdr:col>
      <xdr:colOff>83343</xdr:colOff>
      <xdr:row>116</xdr:row>
      <xdr:rowOff>63500</xdr:rowOff>
    </xdr:from>
    <xdr:to>
      <xdr:col>26</xdr:col>
      <xdr:colOff>10159</xdr:colOff>
      <xdr:row>121</xdr:row>
      <xdr:rowOff>222596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xmlns="" id="{00000000-0008-0000-0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6213"/>
        <a:stretch/>
      </xdr:blipFill>
      <xdr:spPr bwMode="auto">
        <a:xfrm>
          <a:off x="20111243" y="24149050"/>
          <a:ext cx="1920716" cy="136559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464344</xdr:colOff>
      <xdr:row>130</xdr:row>
      <xdr:rowOff>71438</xdr:rowOff>
    </xdr:from>
    <xdr:to>
      <xdr:col>13</xdr:col>
      <xdr:colOff>57700</xdr:colOff>
      <xdr:row>150</xdr:row>
      <xdr:rowOff>42694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xmlns="" id="{B356AFB6-B398-2DAB-A1B6-DD6320828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226969" y="25538907"/>
          <a:ext cx="3452812" cy="3852693"/>
        </a:xfrm>
        <a:prstGeom prst="rect">
          <a:avLst/>
        </a:prstGeom>
      </xdr:spPr>
    </xdr:pic>
    <xdr:clientData/>
  </xdr:twoCellAnchor>
  <xdr:twoCellAnchor editAs="oneCell">
    <xdr:from>
      <xdr:col>13</xdr:col>
      <xdr:colOff>547687</xdr:colOff>
      <xdr:row>130</xdr:row>
      <xdr:rowOff>71437</xdr:rowOff>
    </xdr:from>
    <xdr:to>
      <xdr:col>17</xdr:col>
      <xdr:colOff>361613</xdr:colOff>
      <xdr:row>150</xdr:row>
      <xdr:rowOff>47625</xdr:rowOff>
    </xdr:to>
    <xdr:pic>
      <xdr:nvPicPr>
        <xdr:cNvPr id="25" name="Obrázok 24">
          <a:extLst>
            <a:ext uri="{FF2B5EF4-FFF2-40B4-BE49-F238E27FC236}">
              <a16:creationId xmlns:a16="http://schemas.microsoft.com/office/drawing/2014/main" xmlns="" id="{29ED5C62-9BFF-C7B8-75A6-6EDADC675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929812" y="25436512"/>
          <a:ext cx="3452477" cy="3852863"/>
        </a:xfrm>
        <a:prstGeom prst="rect">
          <a:avLst/>
        </a:prstGeom>
      </xdr:spPr>
    </xdr:pic>
    <xdr:clientData/>
  </xdr:twoCellAnchor>
  <xdr:twoCellAnchor editAs="oneCell">
    <xdr:from>
      <xdr:col>28</xdr:col>
      <xdr:colOff>107154</xdr:colOff>
      <xdr:row>131</xdr:row>
      <xdr:rowOff>35718</xdr:rowOff>
    </xdr:from>
    <xdr:to>
      <xdr:col>31</xdr:col>
      <xdr:colOff>567427</xdr:colOff>
      <xdr:row>150</xdr:row>
      <xdr:rowOff>35719</xdr:rowOff>
    </xdr:to>
    <xdr:pic>
      <xdr:nvPicPr>
        <xdr:cNvPr id="31" name="Obrázok 30">
          <a:extLst>
            <a:ext uri="{FF2B5EF4-FFF2-40B4-BE49-F238E27FC236}">
              <a16:creationId xmlns:a16="http://schemas.microsoft.com/office/drawing/2014/main" xmlns="" id="{5E2FA479-AB74-0E25-C643-9B9A277C9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0883560" y="25693687"/>
          <a:ext cx="3698773" cy="3690938"/>
        </a:xfrm>
        <a:prstGeom prst="rect">
          <a:avLst/>
        </a:prstGeom>
      </xdr:spPr>
    </xdr:pic>
    <xdr:clientData/>
  </xdr:twoCellAnchor>
  <xdr:twoCellAnchor editAs="oneCell">
    <xdr:from>
      <xdr:col>32</xdr:col>
      <xdr:colOff>23814</xdr:colOff>
      <xdr:row>131</xdr:row>
      <xdr:rowOff>1</xdr:rowOff>
    </xdr:from>
    <xdr:to>
      <xdr:col>36</xdr:col>
      <xdr:colOff>472501</xdr:colOff>
      <xdr:row>139</xdr:row>
      <xdr:rowOff>129020</xdr:rowOff>
    </xdr:to>
    <xdr:pic>
      <xdr:nvPicPr>
        <xdr:cNvPr id="36" name="Obrázok 35">
          <a:extLst>
            <a:ext uri="{FF2B5EF4-FFF2-40B4-BE49-F238E27FC236}">
              <a16:creationId xmlns:a16="http://schemas.microsoft.com/office/drawing/2014/main" xmlns="" id="{5193C346-72D2-8C39-707E-8B577ADC9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4645939" y="25657970"/>
          <a:ext cx="2877561" cy="1688738"/>
        </a:xfrm>
        <a:prstGeom prst="rect">
          <a:avLst/>
        </a:prstGeom>
      </xdr:spPr>
    </xdr:pic>
    <xdr:clientData/>
  </xdr:twoCellAnchor>
  <xdr:twoCellAnchor editAs="oneCell">
    <xdr:from>
      <xdr:col>32</xdr:col>
      <xdr:colOff>23811</xdr:colOff>
      <xdr:row>140</xdr:row>
      <xdr:rowOff>35720</xdr:rowOff>
    </xdr:from>
    <xdr:to>
      <xdr:col>36</xdr:col>
      <xdr:colOff>472498</xdr:colOff>
      <xdr:row>148</xdr:row>
      <xdr:rowOff>188552</xdr:rowOff>
    </xdr:to>
    <xdr:pic>
      <xdr:nvPicPr>
        <xdr:cNvPr id="37" name="Obrázok 36">
          <a:extLst>
            <a:ext uri="{FF2B5EF4-FFF2-40B4-BE49-F238E27FC236}">
              <a16:creationId xmlns:a16="http://schemas.microsoft.com/office/drawing/2014/main" xmlns="" id="{7D79367D-09FE-EEDE-3073-AA9AE948C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4645936" y="27443908"/>
          <a:ext cx="2877561" cy="1688738"/>
        </a:xfrm>
        <a:prstGeom prst="rect">
          <a:avLst/>
        </a:prstGeom>
      </xdr:spPr>
    </xdr:pic>
    <xdr:clientData/>
  </xdr:twoCellAnchor>
  <xdr:twoCellAnchor editAs="oneCell">
    <xdr:from>
      <xdr:col>36</xdr:col>
      <xdr:colOff>571498</xdr:colOff>
      <xdr:row>130</xdr:row>
      <xdr:rowOff>181012</xdr:rowOff>
    </xdr:from>
    <xdr:to>
      <xdr:col>42</xdr:col>
      <xdr:colOff>583404</xdr:colOff>
      <xdr:row>149</xdr:row>
      <xdr:rowOff>95249</xdr:rowOff>
    </xdr:to>
    <xdr:pic>
      <xdr:nvPicPr>
        <xdr:cNvPr id="38" name="Obrázok 37">
          <a:extLst>
            <a:ext uri="{FF2B5EF4-FFF2-40B4-BE49-F238E27FC236}">
              <a16:creationId xmlns:a16="http://schemas.microsoft.com/office/drawing/2014/main" xmlns="" id="{15BF7122-F832-15BE-DFD3-521B2480B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7622498" y="25648481"/>
          <a:ext cx="3655220" cy="3593268"/>
        </a:xfrm>
        <a:prstGeom prst="rect">
          <a:avLst/>
        </a:prstGeom>
      </xdr:spPr>
    </xdr:pic>
    <xdr:clientData/>
  </xdr:twoCellAnchor>
  <xdr:twoCellAnchor editAs="oneCell">
    <xdr:from>
      <xdr:col>43</xdr:col>
      <xdr:colOff>119063</xdr:colOff>
      <xdr:row>130</xdr:row>
      <xdr:rowOff>154781</xdr:rowOff>
    </xdr:from>
    <xdr:to>
      <xdr:col>47</xdr:col>
      <xdr:colOff>567749</xdr:colOff>
      <xdr:row>139</xdr:row>
      <xdr:rowOff>93300</xdr:rowOff>
    </xdr:to>
    <xdr:pic>
      <xdr:nvPicPr>
        <xdr:cNvPr id="39" name="Obrázok 38">
          <a:extLst>
            <a:ext uri="{FF2B5EF4-FFF2-40B4-BE49-F238E27FC236}">
              <a16:creationId xmlns:a16="http://schemas.microsoft.com/office/drawing/2014/main" xmlns="" id="{515D5CA5-96CE-F3EB-DB9C-6B97611ED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1420594" y="25622250"/>
          <a:ext cx="2877561" cy="1688738"/>
        </a:xfrm>
        <a:prstGeom prst="rect">
          <a:avLst/>
        </a:prstGeom>
      </xdr:spPr>
    </xdr:pic>
    <xdr:clientData/>
  </xdr:twoCellAnchor>
  <xdr:twoCellAnchor editAs="oneCell">
    <xdr:from>
      <xdr:col>47</xdr:col>
      <xdr:colOff>604838</xdr:colOff>
      <xdr:row>130</xdr:row>
      <xdr:rowOff>173832</xdr:rowOff>
    </xdr:from>
    <xdr:to>
      <xdr:col>52</xdr:col>
      <xdr:colOff>443925</xdr:colOff>
      <xdr:row>139</xdr:row>
      <xdr:rowOff>112351</xdr:rowOff>
    </xdr:to>
    <xdr:pic>
      <xdr:nvPicPr>
        <xdr:cNvPr id="40" name="Obrázok 39">
          <a:extLst>
            <a:ext uri="{FF2B5EF4-FFF2-40B4-BE49-F238E27FC236}">
              <a16:creationId xmlns:a16="http://schemas.microsoft.com/office/drawing/2014/main" xmlns="" id="{C6437FE4-E9D4-02DE-4775-DBE27971E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4428113" y="25538907"/>
          <a:ext cx="2887086" cy="1691119"/>
        </a:xfrm>
        <a:prstGeom prst="rect">
          <a:avLst/>
        </a:prstGeom>
      </xdr:spPr>
    </xdr:pic>
    <xdr:clientData/>
  </xdr:twoCellAnchor>
  <xdr:twoCellAnchor editAs="oneCell">
    <xdr:from>
      <xdr:col>43</xdr:col>
      <xdr:colOff>114300</xdr:colOff>
      <xdr:row>139</xdr:row>
      <xdr:rowOff>147638</xdr:rowOff>
    </xdr:from>
    <xdr:to>
      <xdr:col>47</xdr:col>
      <xdr:colOff>565367</xdr:colOff>
      <xdr:row>148</xdr:row>
      <xdr:rowOff>105208</xdr:rowOff>
    </xdr:to>
    <xdr:pic>
      <xdr:nvPicPr>
        <xdr:cNvPr id="41" name="Obrázok 40">
          <a:extLst>
            <a:ext uri="{FF2B5EF4-FFF2-40B4-BE49-F238E27FC236}">
              <a16:creationId xmlns:a16="http://schemas.microsoft.com/office/drawing/2014/main" xmlns="" id="{6B8438F9-F01B-FDC9-6B23-6719A0F2C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1499175" y="27265313"/>
          <a:ext cx="2889467" cy="1681595"/>
        </a:xfrm>
        <a:prstGeom prst="rect">
          <a:avLst/>
        </a:prstGeom>
      </xdr:spPr>
    </xdr:pic>
    <xdr:clientData/>
  </xdr:twoCellAnchor>
  <xdr:twoCellAnchor editAs="oneCell">
    <xdr:from>
      <xdr:col>17</xdr:col>
      <xdr:colOff>797720</xdr:colOff>
      <xdr:row>131</xdr:row>
      <xdr:rowOff>0</xdr:rowOff>
    </xdr:from>
    <xdr:to>
      <xdr:col>23</xdr:col>
      <xdr:colOff>65677</xdr:colOff>
      <xdr:row>150</xdr:row>
      <xdr:rowOff>59531</xdr:rowOff>
    </xdr:to>
    <xdr:pic>
      <xdr:nvPicPr>
        <xdr:cNvPr id="42" name="Obrázok 41">
          <a:extLst>
            <a:ext uri="{FF2B5EF4-FFF2-40B4-BE49-F238E27FC236}">
              <a16:creationId xmlns:a16="http://schemas.microsoft.com/office/drawing/2014/main" xmlns="" id="{690B36B3-8A9F-E14A-2822-4B7FC20F1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3799345" y="25657969"/>
          <a:ext cx="3839957" cy="3750468"/>
        </a:xfrm>
        <a:prstGeom prst="rect">
          <a:avLst/>
        </a:prstGeom>
      </xdr:spPr>
    </xdr:pic>
    <xdr:clientData/>
  </xdr:twoCellAnchor>
  <xdr:twoCellAnchor editAs="oneCell">
    <xdr:from>
      <xdr:col>23</xdr:col>
      <xdr:colOff>285751</xdr:colOff>
      <xdr:row>140</xdr:row>
      <xdr:rowOff>23813</xdr:rowOff>
    </xdr:from>
    <xdr:to>
      <xdr:col>27</xdr:col>
      <xdr:colOff>567749</xdr:colOff>
      <xdr:row>148</xdr:row>
      <xdr:rowOff>176645</xdr:rowOff>
    </xdr:to>
    <xdr:pic>
      <xdr:nvPicPr>
        <xdr:cNvPr id="43" name="Obrázok 42">
          <a:extLst>
            <a:ext uri="{FF2B5EF4-FFF2-40B4-BE49-F238E27FC236}">
              <a16:creationId xmlns:a16="http://schemas.microsoft.com/office/drawing/2014/main" xmlns="" id="{E128B2A8-B451-FF8C-130E-38E650CBE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7859376" y="27432001"/>
          <a:ext cx="2877561" cy="1688738"/>
        </a:xfrm>
        <a:prstGeom prst="rect">
          <a:avLst/>
        </a:prstGeom>
      </xdr:spPr>
    </xdr:pic>
    <xdr:clientData/>
  </xdr:twoCellAnchor>
  <xdr:twoCellAnchor editAs="oneCell">
    <xdr:from>
      <xdr:col>23</xdr:col>
      <xdr:colOff>285751</xdr:colOff>
      <xdr:row>130</xdr:row>
      <xdr:rowOff>154782</xdr:rowOff>
    </xdr:from>
    <xdr:to>
      <xdr:col>27</xdr:col>
      <xdr:colOff>567749</xdr:colOff>
      <xdr:row>139</xdr:row>
      <xdr:rowOff>93301</xdr:rowOff>
    </xdr:to>
    <xdr:pic>
      <xdr:nvPicPr>
        <xdr:cNvPr id="44" name="Obrázok 43">
          <a:extLst>
            <a:ext uri="{FF2B5EF4-FFF2-40B4-BE49-F238E27FC236}">
              <a16:creationId xmlns:a16="http://schemas.microsoft.com/office/drawing/2014/main" xmlns="" id="{872E25E7-90DB-2466-0C41-657E5807D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7859376" y="25622251"/>
          <a:ext cx="2877561" cy="16887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107155</xdr:colOff>
      <xdr:row>97</xdr:row>
      <xdr:rowOff>71436</xdr:rowOff>
    </xdr:from>
    <xdr:to>
      <xdr:col>6</xdr:col>
      <xdr:colOff>1093665</xdr:colOff>
      <xdr:row>110</xdr:row>
      <xdr:rowOff>157364</xdr:rowOff>
    </xdr:to>
    <xdr:pic>
      <xdr:nvPicPr>
        <xdr:cNvPr id="2" name="Obrázok 1" descr="Obrázok, na ktorom je text, snímka obrazovky, diagram, rad&#10;&#10;Automaticky generovaný popis">
          <a:extLst>
            <a:ext uri="{FF2B5EF4-FFF2-40B4-BE49-F238E27FC236}">
              <a16:creationId xmlns:a16="http://schemas.microsoft.com/office/drawing/2014/main" xmlns="" id="{4358FABE-F07C-4DDC-10BB-DE04C2AD02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/>
        <a:srcRect t="58761" b="7342"/>
        <a:stretch/>
      </xdr:blipFill>
      <xdr:spPr bwMode="auto">
        <a:xfrm>
          <a:off x="714374" y="20276342"/>
          <a:ext cx="5760000" cy="2562428"/>
        </a:xfrm>
        <a:prstGeom prst="rect">
          <a:avLst/>
        </a:prstGeom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586154</xdr:colOff>
      <xdr:row>198</xdr:row>
      <xdr:rowOff>103909</xdr:rowOff>
    </xdr:from>
    <xdr:to>
      <xdr:col>4</xdr:col>
      <xdr:colOff>691212</xdr:colOff>
      <xdr:row>210</xdr:row>
      <xdr:rowOff>112062</xdr:rowOff>
    </xdr:to>
    <xdr:pic>
      <xdr:nvPicPr>
        <xdr:cNvPr id="30" name="Obrázok 29" descr="Obrázok, na ktorom je text, diagram, rad, vývoj&#10;&#10;Automaticky generovaný popis">
          <a:extLst>
            <a:ext uri="{FF2B5EF4-FFF2-40B4-BE49-F238E27FC236}">
              <a16:creationId xmlns:a16="http://schemas.microsoft.com/office/drawing/2014/main" xmlns="" id="{52996677-0165-93FE-105D-D33E5891EA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9057"/>
        <a:stretch/>
      </xdr:blipFill>
      <xdr:spPr>
        <a:xfrm>
          <a:off x="586154" y="41000795"/>
          <a:ext cx="3603331" cy="2294153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952500</xdr:colOff>
      <xdr:row>194</xdr:row>
      <xdr:rowOff>278422</xdr:rowOff>
    </xdr:from>
    <xdr:to>
      <xdr:col>13</xdr:col>
      <xdr:colOff>649731</xdr:colOff>
      <xdr:row>209</xdr:row>
      <xdr:rowOff>65942</xdr:rowOff>
    </xdr:to>
    <xdr:pic>
      <xdr:nvPicPr>
        <xdr:cNvPr id="32" name="Grafický objekt 31">
          <a:extLst>
            <a:ext uri="{FF2B5EF4-FFF2-40B4-BE49-F238E27FC236}">
              <a16:creationId xmlns:a16="http://schemas.microsoft.com/office/drawing/2014/main" xmlns="" id="{669B30E7-E510-F336-7D96-081D439838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96DAC541-7B7A-43D3-8B79-37D633B846F1}">
              <asvg:svgBlip xmlns:asvg="http://schemas.microsoft.com/office/drawing/2016/SVG/main" xmlns="" r:embed="rId23"/>
            </a:ext>
          </a:extLst>
        </a:blip>
        <a:srcRect l="-305" t="17549" r="305" b="13886"/>
        <a:stretch/>
      </xdr:blipFill>
      <xdr:spPr>
        <a:xfrm>
          <a:off x="4469423" y="40151537"/>
          <a:ext cx="7200000" cy="2776905"/>
        </a:xfrm>
        <a:prstGeom prst="rect">
          <a:avLst/>
        </a:prstGeom>
      </xdr:spPr>
    </xdr:pic>
    <xdr:clientData/>
  </xdr:twoCellAnchor>
  <xdr:twoCellAnchor editAs="oneCell">
    <xdr:from>
      <xdr:col>0</xdr:col>
      <xdr:colOff>608134</xdr:colOff>
      <xdr:row>246</xdr:row>
      <xdr:rowOff>51289</xdr:rowOff>
    </xdr:from>
    <xdr:to>
      <xdr:col>3</xdr:col>
      <xdr:colOff>921380</xdr:colOff>
      <xdr:row>262</xdr:row>
      <xdr:rowOff>136259</xdr:rowOff>
    </xdr:to>
    <xdr:pic>
      <xdr:nvPicPr>
        <xdr:cNvPr id="35" name="Obrázok 34" descr="Obrázok, na ktorom je útes, zem, kameň, exteriér&#10;&#10;Automaticky generovaný popis">
          <a:extLst>
            <a:ext uri="{FF2B5EF4-FFF2-40B4-BE49-F238E27FC236}">
              <a16:creationId xmlns:a16="http://schemas.microsoft.com/office/drawing/2014/main" xmlns="" id="{513F9BF1-B836-037B-925A-4596CC451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134" y="50694981"/>
          <a:ext cx="2804400" cy="3132970"/>
        </a:xfrm>
        <a:prstGeom prst="rect">
          <a:avLst/>
        </a:prstGeom>
      </xdr:spPr>
    </xdr:pic>
    <xdr:clientData/>
  </xdr:twoCellAnchor>
  <xdr:twoCellAnchor editAs="oneCell">
    <xdr:from>
      <xdr:col>4</xdr:col>
      <xdr:colOff>7327</xdr:colOff>
      <xdr:row>246</xdr:row>
      <xdr:rowOff>58616</xdr:rowOff>
    </xdr:from>
    <xdr:to>
      <xdr:col>6</xdr:col>
      <xdr:colOff>881654</xdr:colOff>
      <xdr:row>254</xdr:row>
      <xdr:rowOff>157322</xdr:rowOff>
    </xdr:to>
    <xdr:pic>
      <xdr:nvPicPr>
        <xdr:cNvPr id="45" name="Picture 1" descr="Obrázok, na ktorom je text, snímka obrazovky, softvér, multimediálny softvér&#10;&#10;Automaticky generovaný popis">
          <a:extLst>
            <a:ext uri="{FF2B5EF4-FFF2-40B4-BE49-F238E27FC236}">
              <a16:creationId xmlns:a16="http://schemas.microsoft.com/office/drawing/2014/main" xmlns="" id="{7FCAC15F-C4CB-42C7-50D4-987637FA4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3502269" y="50702308"/>
          <a:ext cx="2772000" cy="1622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21979</xdr:colOff>
      <xdr:row>266</xdr:row>
      <xdr:rowOff>51289</xdr:rowOff>
    </xdr:from>
    <xdr:to>
      <xdr:col>3</xdr:col>
      <xdr:colOff>910960</xdr:colOff>
      <xdr:row>282</xdr:row>
      <xdr:rowOff>100063</xdr:rowOff>
    </xdr:to>
    <xdr:pic>
      <xdr:nvPicPr>
        <xdr:cNvPr id="47" name="Obrázok 46" descr="Obrázok, na ktorom je text, snímka obrazovky, príroda, kameň&#10;&#10;Automaticky generovaný popis">
          <a:extLst>
            <a:ext uri="{FF2B5EF4-FFF2-40B4-BE49-F238E27FC236}">
              <a16:creationId xmlns:a16="http://schemas.microsoft.com/office/drawing/2014/main" xmlns="" id="{87FBA0D8-640B-FBAF-16AD-46B04EB9E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114" y="54504981"/>
          <a:ext cx="2772000" cy="3096774"/>
        </a:xfrm>
        <a:prstGeom prst="rect">
          <a:avLst/>
        </a:prstGeom>
      </xdr:spPr>
    </xdr:pic>
    <xdr:clientData/>
  </xdr:twoCellAnchor>
  <xdr:twoCellAnchor editAs="oneCell">
    <xdr:from>
      <xdr:col>3</xdr:col>
      <xdr:colOff>996461</xdr:colOff>
      <xdr:row>266</xdr:row>
      <xdr:rowOff>43961</xdr:rowOff>
    </xdr:from>
    <xdr:to>
      <xdr:col>6</xdr:col>
      <xdr:colOff>867000</xdr:colOff>
      <xdr:row>274</xdr:row>
      <xdr:rowOff>142667</xdr:rowOff>
    </xdr:to>
    <xdr:pic>
      <xdr:nvPicPr>
        <xdr:cNvPr id="49" name="Picture 1" descr="Obrázok, na ktorom je text, snímka obrazovky, softvér, diagram&#10;&#10;Automaticky generovaný popis">
          <a:extLst>
            <a:ext uri="{FF2B5EF4-FFF2-40B4-BE49-F238E27FC236}">
              <a16:creationId xmlns:a16="http://schemas.microsoft.com/office/drawing/2014/main" xmlns="" id="{0A33A38F-167F-7A4A-E94B-E2BFD56A5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3487615" y="54497653"/>
          <a:ext cx="2772000" cy="1622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95251</xdr:colOff>
      <xdr:row>246</xdr:row>
      <xdr:rowOff>168519</xdr:rowOff>
    </xdr:from>
    <xdr:to>
      <xdr:col>13</xdr:col>
      <xdr:colOff>602567</xdr:colOff>
      <xdr:row>261</xdr:row>
      <xdr:rowOff>54219</xdr:rowOff>
    </xdr:to>
    <xdr:pic>
      <xdr:nvPicPr>
        <xdr:cNvPr id="50" name="Obrázok 49">
          <a:extLst>
            <a:ext uri="{FF2B5EF4-FFF2-40B4-BE49-F238E27FC236}">
              <a16:creationId xmlns:a16="http://schemas.microsoft.com/office/drawing/2014/main" xmlns="" id="{75750E74-4788-E7D3-B4F9-E1B11AB89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04"/>
        <a:stretch/>
      </xdr:blipFill>
      <xdr:spPr bwMode="auto">
        <a:xfrm>
          <a:off x="6623539" y="50812211"/>
          <a:ext cx="5760720" cy="27432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13</xdr:col>
      <xdr:colOff>684334</xdr:colOff>
      <xdr:row>246</xdr:row>
      <xdr:rowOff>93052</xdr:rowOff>
    </xdr:from>
    <xdr:to>
      <xdr:col>16</xdr:col>
      <xdr:colOff>750520</xdr:colOff>
      <xdr:row>255</xdr:row>
      <xdr:rowOff>64477</xdr:rowOff>
    </xdr:to>
    <xdr:pic>
      <xdr:nvPicPr>
        <xdr:cNvPr id="51" name="Picture 1">
          <a:extLst>
            <a:ext uri="{FF2B5EF4-FFF2-40B4-BE49-F238E27FC236}">
              <a16:creationId xmlns:a16="http://schemas.microsoft.com/office/drawing/2014/main" xmlns="" id="{AFC89010-43D6-2EDF-B59D-C0BCAF7EE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2457234" y="50861302"/>
          <a:ext cx="2876061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717306</xdr:colOff>
      <xdr:row>255</xdr:row>
      <xdr:rowOff>46892</xdr:rowOff>
    </xdr:from>
    <xdr:to>
      <xdr:col>16</xdr:col>
      <xdr:colOff>783492</xdr:colOff>
      <xdr:row>264</xdr:row>
      <xdr:rowOff>18317</xdr:rowOff>
    </xdr:to>
    <xdr:pic>
      <xdr:nvPicPr>
        <xdr:cNvPr id="52" name="Picture 1">
          <a:extLst>
            <a:ext uri="{FF2B5EF4-FFF2-40B4-BE49-F238E27FC236}">
              <a16:creationId xmlns:a16="http://schemas.microsoft.com/office/drawing/2014/main" xmlns="" id="{C8593460-7D9B-869D-63F8-C1FB97BB3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2490206" y="52529642"/>
          <a:ext cx="2876061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819150</xdr:colOff>
      <xdr:row>246</xdr:row>
      <xdr:rowOff>104775</xdr:rowOff>
    </xdr:from>
    <xdr:to>
      <xdr:col>20</xdr:col>
      <xdr:colOff>527050</xdr:colOff>
      <xdr:row>255</xdr:row>
      <xdr:rowOff>76200</xdr:rowOff>
    </xdr:to>
    <xdr:pic>
      <xdr:nvPicPr>
        <xdr:cNvPr id="53" name="Picture 1">
          <a:extLst>
            <a:ext uri="{FF2B5EF4-FFF2-40B4-BE49-F238E27FC236}">
              <a16:creationId xmlns:a16="http://schemas.microsoft.com/office/drawing/2014/main" xmlns="" id="{B6222E91-E809-D0A6-4C9A-FC4EB0DE1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15401925" y="5087302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819150</xdr:colOff>
      <xdr:row>255</xdr:row>
      <xdr:rowOff>57150</xdr:rowOff>
    </xdr:from>
    <xdr:to>
      <xdr:col>20</xdr:col>
      <xdr:colOff>527050</xdr:colOff>
      <xdr:row>264</xdr:row>
      <xdr:rowOff>28575</xdr:rowOff>
    </xdr:to>
    <xdr:pic>
      <xdr:nvPicPr>
        <xdr:cNvPr id="54" name="Picture 1">
          <a:extLst>
            <a:ext uri="{FF2B5EF4-FFF2-40B4-BE49-F238E27FC236}">
              <a16:creationId xmlns:a16="http://schemas.microsoft.com/office/drawing/2014/main" xmlns="" id="{B733B16D-341F-D5C2-5671-08D0CF89F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15401925" y="5253990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20</xdr:col>
      <xdr:colOff>542925</xdr:colOff>
      <xdr:row>246</xdr:row>
      <xdr:rowOff>95250</xdr:rowOff>
    </xdr:from>
    <xdr:to>
      <xdr:col>24</xdr:col>
      <xdr:colOff>403225</xdr:colOff>
      <xdr:row>255</xdr:row>
      <xdr:rowOff>66675</xdr:rowOff>
    </xdr:to>
    <xdr:pic>
      <xdr:nvPicPr>
        <xdr:cNvPr id="55" name="Picture 1">
          <a:extLst>
            <a:ext uri="{FF2B5EF4-FFF2-40B4-BE49-F238E27FC236}">
              <a16:creationId xmlns:a16="http://schemas.microsoft.com/office/drawing/2014/main" xmlns="" id="{A03C4B6F-F3C6-9256-9D3B-BE61AA56F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8297525" y="5086350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20</xdr:col>
      <xdr:colOff>542925</xdr:colOff>
      <xdr:row>255</xdr:row>
      <xdr:rowOff>66675</xdr:rowOff>
    </xdr:from>
    <xdr:to>
      <xdr:col>24</xdr:col>
      <xdr:colOff>403225</xdr:colOff>
      <xdr:row>264</xdr:row>
      <xdr:rowOff>38100</xdr:rowOff>
    </xdr:to>
    <xdr:pic>
      <xdr:nvPicPr>
        <xdr:cNvPr id="56" name="Picture 1">
          <a:extLst>
            <a:ext uri="{FF2B5EF4-FFF2-40B4-BE49-F238E27FC236}">
              <a16:creationId xmlns:a16="http://schemas.microsoft.com/office/drawing/2014/main" xmlns="" id="{F39A8C81-673C-B74D-126C-2AF98455E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8297525" y="5254942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24</xdr:col>
      <xdr:colOff>457200</xdr:colOff>
      <xdr:row>246</xdr:row>
      <xdr:rowOff>104775</xdr:rowOff>
    </xdr:from>
    <xdr:to>
      <xdr:col>28</xdr:col>
      <xdr:colOff>898525</xdr:colOff>
      <xdr:row>255</xdr:row>
      <xdr:rowOff>76200</xdr:rowOff>
    </xdr:to>
    <xdr:pic>
      <xdr:nvPicPr>
        <xdr:cNvPr id="57" name="Picture 1">
          <a:extLst>
            <a:ext uri="{FF2B5EF4-FFF2-40B4-BE49-F238E27FC236}">
              <a16:creationId xmlns:a16="http://schemas.microsoft.com/office/drawing/2014/main" xmlns="" id="{AC983446-B670-9E79-DA24-4E299FB18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21231225" y="5087302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24</xdr:col>
      <xdr:colOff>466725</xdr:colOff>
      <xdr:row>255</xdr:row>
      <xdr:rowOff>76200</xdr:rowOff>
    </xdr:from>
    <xdr:to>
      <xdr:col>28</xdr:col>
      <xdr:colOff>908050</xdr:colOff>
      <xdr:row>264</xdr:row>
      <xdr:rowOff>47625</xdr:rowOff>
    </xdr:to>
    <xdr:pic>
      <xdr:nvPicPr>
        <xdr:cNvPr id="58" name="Picture 1">
          <a:extLst>
            <a:ext uri="{FF2B5EF4-FFF2-40B4-BE49-F238E27FC236}">
              <a16:creationId xmlns:a16="http://schemas.microsoft.com/office/drawing/2014/main" xmlns="" id="{500D1EB6-1095-EF65-0847-6B498C01C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21240750" y="5255895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1123950</xdr:colOff>
      <xdr:row>266</xdr:row>
      <xdr:rowOff>142875</xdr:rowOff>
    </xdr:from>
    <xdr:to>
      <xdr:col>13</xdr:col>
      <xdr:colOff>557752</xdr:colOff>
      <xdr:row>281</xdr:row>
      <xdr:rowOff>123825</xdr:rowOff>
    </xdr:to>
    <xdr:pic>
      <xdr:nvPicPr>
        <xdr:cNvPr id="59" name="Obrázok 58">
          <a:extLst>
            <a:ext uri="{FF2B5EF4-FFF2-40B4-BE49-F238E27FC236}">
              <a16:creationId xmlns:a16="http://schemas.microsoft.com/office/drawing/2014/main" xmlns="" id="{3ED4E953-8C0B-5032-8CC6-4C6462AC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026" r="5820"/>
        <a:stretch/>
      </xdr:blipFill>
      <xdr:spPr bwMode="auto">
        <a:xfrm>
          <a:off x="6515100" y="54721125"/>
          <a:ext cx="5815552" cy="28384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13</xdr:col>
      <xdr:colOff>781050</xdr:colOff>
      <xdr:row>267</xdr:row>
      <xdr:rowOff>19050</xdr:rowOff>
    </xdr:from>
    <xdr:to>
      <xdr:col>17</xdr:col>
      <xdr:colOff>22225</xdr:colOff>
      <xdr:row>275</xdr:row>
      <xdr:rowOff>180975</xdr:rowOff>
    </xdr:to>
    <xdr:pic>
      <xdr:nvPicPr>
        <xdr:cNvPr id="60" name="Picture 1">
          <a:extLst>
            <a:ext uri="{FF2B5EF4-FFF2-40B4-BE49-F238E27FC236}">
              <a16:creationId xmlns:a16="http://schemas.microsoft.com/office/drawing/2014/main" xmlns="" id="{5AD5F618-754C-B7A0-417F-BAF8EC9EC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12553950" y="5478780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790575</xdr:colOff>
      <xdr:row>276</xdr:row>
      <xdr:rowOff>9525</xdr:rowOff>
    </xdr:from>
    <xdr:to>
      <xdr:col>17</xdr:col>
      <xdr:colOff>31750</xdr:colOff>
      <xdr:row>284</xdr:row>
      <xdr:rowOff>171450</xdr:rowOff>
    </xdr:to>
    <xdr:pic>
      <xdr:nvPicPr>
        <xdr:cNvPr id="61" name="Picture 1">
          <a:extLst>
            <a:ext uri="{FF2B5EF4-FFF2-40B4-BE49-F238E27FC236}">
              <a16:creationId xmlns:a16="http://schemas.microsoft.com/office/drawing/2014/main" xmlns="" id="{A96A53A3-E6F8-00FC-25A8-8AFB6F191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12563475" y="5649277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57150</xdr:colOff>
      <xdr:row>267</xdr:row>
      <xdr:rowOff>19050</xdr:rowOff>
    </xdr:from>
    <xdr:to>
      <xdr:col>20</xdr:col>
      <xdr:colOff>593725</xdr:colOff>
      <xdr:row>275</xdr:row>
      <xdr:rowOff>180975</xdr:rowOff>
    </xdr:to>
    <xdr:pic>
      <xdr:nvPicPr>
        <xdr:cNvPr id="62" name="Picture 1">
          <a:extLst>
            <a:ext uri="{FF2B5EF4-FFF2-40B4-BE49-F238E27FC236}">
              <a16:creationId xmlns:a16="http://schemas.microsoft.com/office/drawing/2014/main" xmlns="" id="{8D84438F-1963-221C-E8B6-86A586B6B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5468600" y="5478780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95250</xdr:colOff>
      <xdr:row>276</xdr:row>
      <xdr:rowOff>28575</xdr:rowOff>
    </xdr:from>
    <xdr:to>
      <xdr:col>20</xdr:col>
      <xdr:colOff>631825</xdr:colOff>
      <xdr:row>285</xdr:row>
      <xdr:rowOff>0</xdr:rowOff>
    </xdr:to>
    <xdr:pic>
      <xdr:nvPicPr>
        <xdr:cNvPr id="63" name="Picture 1">
          <a:extLst>
            <a:ext uri="{FF2B5EF4-FFF2-40B4-BE49-F238E27FC236}">
              <a16:creationId xmlns:a16="http://schemas.microsoft.com/office/drawing/2014/main" xmlns="" id="{BCE53B97-C615-1C7F-5D20-F197FC3A9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15506700" y="5651182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20</xdr:col>
      <xdr:colOff>619125</xdr:colOff>
      <xdr:row>267</xdr:row>
      <xdr:rowOff>19050</xdr:rowOff>
    </xdr:from>
    <xdr:to>
      <xdr:col>24</xdr:col>
      <xdr:colOff>479425</xdr:colOff>
      <xdr:row>275</xdr:row>
      <xdr:rowOff>180975</xdr:rowOff>
    </xdr:to>
    <xdr:pic>
      <xdr:nvPicPr>
        <xdr:cNvPr id="64" name="Picture 1">
          <a:extLst>
            <a:ext uri="{FF2B5EF4-FFF2-40B4-BE49-F238E27FC236}">
              <a16:creationId xmlns:a16="http://schemas.microsoft.com/office/drawing/2014/main" xmlns="" id="{1EE03A1A-5222-8A62-EFEE-36079D681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18373725" y="54787800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20</xdr:col>
      <xdr:colOff>666750</xdr:colOff>
      <xdr:row>276</xdr:row>
      <xdr:rowOff>9525</xdr:rowOff>
    </xdr:from>
    <xdr:to>
      <xdr:col>24</xdr:col>
      <xdr:colOff>527050</xdr:colOff>
      <xdr:row>284</xdr:row>
      <xdr:rowOff>171450</xdr:rowOff>
    </xdr:to>
    <xdr:pic>
      <xdr:nvPicPr>
        <xdr:cNvPr id="65" name="Picture 1">
          <a:extLst>
            <a:ext uri="{FF2B5EF4-FFF2-40B4-BE49-F238E27FC236}">
              <a16:creationId xmlns:a16="http://schemas.microsoft.com/office/drawing/2014/main" xmlns="" id="{25DCAFD3-2642-AC00-0475-1849C0F96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8421350" y="56492775"/>
          <a:ext cx="28797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981075</xdr:colOff>
      <xdr:row>1</xdr:row>
      <xdr:rowOff>66675</xdr:rowOff>
    </xdr:from>
    <xdr:to>
      <xdr:col>9</xdr:col>
      <xdr:colOff>0</xdr:colOff>
      <xdr:row>32</xdr:row>
      <xdr:rowOff>66675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xmlns="" id="{1C990BDE-443E-CDD2-6973-BBF5EEDC0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9350" y="361950"/>
          <a:ext cx="5495925" cy="64865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333375</xdr:colOff>
      <xdr:row>56</xdr:row>
      <xdr:rowOff>28575</xdr:rowOff>
    </xdr:from>
    <xdr:to>
      <xdr:col>9</xdr:col>
      <xdr:colOff>409575</xdr:colOff>
      <xdr:row>90</xdr:row>
      <xdr:rowOff>38100</xdr:rowOff>
    </xdr:to>
    <xdr:pic>
      <xdr:nvPicPr>
        <xdr:cNvPr id="33" name="Obrázok 32">
          <a:extLst>
            <a:ext uri="{FF2B5EF4-FFF2-40B4-BE49-F238E27FC236}">
              <a16:creationId xmlns:a16="http://schemas.microsoft.com/office/drawing/2014/main" xmlns="" id="{61712376-6745-209D-D72A-CC5FE6474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8925" y="12153900"/>
          <a:ext cx="5495925" cy="64865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542925</xdr:colOff>
      <xdr:row>57</xdr:row>
      <xdr:rowOff>180975</xdr:rowOff>
    </xdr:from>
    <xdr:to>
      <xdr:col>15</xdr:col>
      <xdr:colOff>590550</xdr:colOff>
      <xdr:row>90</xdr:row>
      <xdr:rowOff>190500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xmlns="" id="{6C35AF2C-A41D-7038-387F-4493B09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8200" y="12496800"/>
          <a:ext cx="6105525" cy="62960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57</xdr:row>
      <xdr:rowOff>38100</xdr:rowOff>
    </xdr:from>
    <xdr:to>
      <xdr:col>23</xdr:col>
      <xdr:colOff>104775</xdr:colOff>
      <xdr:row>91</xdr:row>
      <xdr:rowOff>38100</xdr:rowOff>
    </xdr:to>
    <xdr:pic>
      <xdr:nvPicPr>
        <xdr:cNvPr id="48" name="Obrázok 47">
          <a:extLst>
            <a:ext uri="{FF2B5EF4-FFF2-40B4-BE49-F238E27FC236}">
              <a16:creationId xmlns:a16="http://schemas.microsoft.com/office/drawing/2014/main" xmlns="" id="{D066F33F-878C-E26D-D986-875D19375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11350" y="12353925"/>
          <a:ext cx="5495925" cy="64865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85724</xdr:colOff>
      <xdr:row>155</xdr:row>
      <xdr:rowOff>28574</xdr:rowOff>
    </xdr:from>
    <xdr:to>
      <xdr:col>10</xdr:col>
      <xdr:colOff>652270</xdr:colOff>
      <xdr:row>168</xdr:row>
      <xdr:rowOff>200024</xdr:rowOff>
    </xdr:to>
    <xdr:pic>
      <xdr:nvPicPr>
        <xdr:cNvPr id="66" name="Obrázok 65">
          <a:extLst>
            <a:ext uri="{FF2B5EF4-FFF2-40B4-BE49-F238E27FC236}">
              <a16:creationId xmlns:a16="http://schemas.microsoft.com/office/drawing/2014/main" xmlns="" id="{559C1D09-9E2C-0855-5D26-FFD7201A3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362449" y="32118299"/>
          <a:ext cx="4957571" cy="2771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66675</xdr:colOff>
      <xdr:row>223</xdr:row>
      <xdr:rowOff>38100</xdr:rowOff>
    </xdr:from>
    <xdr:to>
      <xdr:col>8</xdr:col>
      <xdr:colOff>266700</xdr:colOff>
      <xdr:row>234</xdr:row>
      <xdr:rowOff>9525</xdr:rowOff>
    </xdr:to>
    <xdr:pic>
      <xdr:nvPicPr>
        <xdr:cNvPr id="67" name="Obrázok 66">
          <a:extLst>
            <a:ext uri="{FF2B5EF4-FFF2-40B4-BE49-F238E27FC236}">
              <a16:creationId xmlns:a16="http://schemas.microsoft.com/office/drawing/2014/main" xmlns="" id="{A16A1CEE-2F45-F46E-C3CC-F610E2279A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" y="46072425"/>
          <a:ext cx="3057525" cy="21050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438149</xdr:colOff>
      <xdr:row>21</xdr:row>
      <xdr:rowOff>69850</xdr:rowOff>
    </xdr:from>
    <xdr:to>
      <xdr:col>13</xdr:col>
      <xdr:colOff>342900</xdr:colOff>
      <xdr:row>36</xdr:row>
      <xdr:rowOff>50800</xdr:rowOff>
    </xdr:to>
    <xdr:graphicFrame macro="">
      <xdr:nvGraphicFramePr>
        <xdr:cNvPr id="4" name="Graf 3">
          <a:extLst>
            <a:ext uri="{FF2B5EF4-FFF2-40B4-BE49-F238E27FC236}">
              <a16:creationId xmlns:a16="http://schemas.microsoft.com/office/drawing/2014/main" xmlns="" id="{00000000-0008-0000-05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</xdr:col>
      <xdr:colOff>387350</xdr:colOff>
      <xdr:row>97</xdr:row>
      <xdr:rowOff>177800</xdr:rowOff>
    </xdr:from>
    <xdr:to>
      <xdr:col>14</xdr:col>
      <xdr:colOff>304800</xdr:colOff>
      <xdr:row>112</xdr:row>
      <xdr:rowOff>158750</xdr:rowOff>
    </xdr:to>
    <xdr:graphicFrame macro="">
      <xdr:nvGraphicFramePr>
        <xdr:cNvPr id="5" name="Graf 4">
          <a:extLst>
            <a:ext uri="{FF2B5EF4-FFF2-40B4-BE49-F238E27FC236}">
              <a16:creationId xmlns:a16="http://schemas.microsoft.com/office/drawing/2014/main" xmlns="" id="{00000000-0008-0000-05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</xdr:col>
      <xdr:colOff>342898</xdr:colOff>
      <xdr:row>116</xdr:row>
      <xdr:rowOff>120650</xdr:rowOff>
    </xdr:from>
    <xdr:to>
      <xdr:col>15</xdr:col>
      <xdr:colOff>133350</xdr:colOff>
      <xdr:row>131</xdr:row>
      <xdr:rowOff>101600</xdr:rowOff>
    </xdr:to>
    <xdr:graphicFrame macro="">
      <xdr:nvGraphicFramePr>
        <xdr:cNvPr id="6" name="Graf 5">
          <a:extLst>
            <a:ext uri="{FF2B5EF4-FFF2-40B4-BE49-F238E27FC236}">
              <a16:creationId xmlns:a16="http://schemas.microsoft.com/office/drawing/2014/main" xmlns="" id="{00000000-0008-0000-05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4</xdr:col>
      <xdr:colOff>428622</xdr:colOff>
      <xdr:row>135</xdr:row>
      <xdr:rowOff>111125</xdr:rowOff>
    </xdr:from>
    <xdr:to>
      <xdr:col>15</xdr:col>
      <xdr:colOff>76200</xdr:colOff>
      <xdr:row>150</xdr:row>
      <xdr:rowOff>92075</xdr:rowOff>
    </xdr:to>
    <xdr:graphicFrame macro="">
      <xdr:nvGraphicFramePr>
        <xdr:cNvPr id="7" name="Graf 6">
          <a:extLst>
            <a:ext uri="{FF2B5EF4-FFF2-40B4-BE49-F238E27FC236}">
              <a16:creationId xmlns:a16="http://schemas.microsoft.com/office/drawing/2014/main" xmlns="" id="{00000000-0008-0000-05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4</xdr:col>
      <xdr:colOff>292099</xdr:colOff>
      <xdr:row>154</xdr:row>
      <xdr:rowOff>171450</xdr:rowOff>
    </xdr:from>
    <xdr:to>
      <xdr:col>13</xdr:col>
      <xdr:colOff>161924</xdr:colOff>
      <xdr:row>169</xdr:row>
      <xdr:rowOff>152400</xdr:rowOff>
    </xdr:to>
    <xdr:graphicFrame macro="">
      <xdr:nvGraphicFramePr>
        <xdr:cNvPr id="8" name="Graf 7">
          <a:extLst>
            <a:ext uri="{FF2B5EF4-FFF2-40B4-BE49-F238E27FC236}">
              <a16:creationId xmlns:a16="http://schemas.microsoft.com/office/drawing/2014/main" xmlns="" id="{00000000-0008-0000-05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4</xdr:col>
      <xdr:colOff>196850</xdr:colOff>
      <xdr:row>174</xdr:row>
      <xdr:rowOff>50800</xdr:rowOff>
    </xdr:from>
    <xdr:to>
      <xdr:col>13</xdr:col>
      <xdr:colOff>139700</xdr:colOff>
      <xdr:row>189</xdr:row>
      <xdr:rowOff>31750</xdr:rowOff>
    </xdr:to>
    <xdr:graphicFrame macro="">
      <xdr:nvGraphicFramePr>
        <xdr:cNvPr id="9" name="Graf 8">
          <a:extLst>
            <a:ext uri="{FF2B5EF4-FFF2-40B4-BE49-F238E27FC236}">
              <a16:creationId xmlns:a16="http://schemas.microsoft.com/office/drawing/2014/main" xmlns="" id="{00000000-0008-0000-05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4</xdr:col>
      <xdr:colOff>184150</xdr:colOff>
      <xdr:row>194</xdr:row>
      <xdr:rowOff>0</xdr:rowOff>
    </xdr:from>
    <xdr:to>
      <xdr:col>13</xdr:col>
      <xdr:colOff>146050</xdr:colOff>
      <xdr:row>208</xdr:row>
      <xdr:rowOff>165100</xdr:rowOff>
    </xdr:to>
    <xdr:graphicFrame macro="">
      <xdr:nvGraphicFramePr>
        <xdr:cNvPr id="10" name="Graf 9">
          <a:extLst>
            <a:ext uri="{FF2B5EF4-FFF2-40B4-BE49-F238E27FC236}">
              <a16:creationId xmlns:a16="http://schemas.microsoft.com/office/drawing/2014/main" xmlns="" id="{00000000-0008-0000-0500-00000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4</xdr:col>
      <xdr:colOff>406399</xdr:colOff>
      <xdr:row>40</xdr:row>
      <xdr:rowOff>82550</xdr:rowOff>
    </xdr:from>
    <xdr:to>
      <xdr:col>13</xdr:col>
      <xdr:colOff>228600</xdr:colOff>
      <xdr:row>55</xdr:row>
      <xdr:rowOff>63500</xdr:rowOff>
    </xdr:to>
    <xdr:graphicFrame macro="">
      <xdr:nvGraphicFramePr>
        <xdr:cNvPr id="11" name="Graf 10">
          <a:extLst>
            <a:ext uri="{FF2B5EF4-FFF2-40B4-BE49-F238E27FC236}">
              <a16:creationId xmlns:a16="http://schemas.microsoft.com/office/drawing/2014/main" xmlns="" id="{00000000-0008-0000-0500-00000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4</xdr:col>
      <xdr:colOff>425449</xdr:colOff>
      <xdr:row>59</xdr:row>
      <xdr:rowOff>6350</xdr:rowOff>
    </xdr:from>
    <xdr:to>
      <xdr:col>13</xdr:col>
      <xdr:colOff>409574</xdr:colOff>
      <xdr:row>74</xdr:row>
      <xdr:rowOff>0</xdr:rowOff>
    </xdr:to>
    <xdr:graphicFrame macro="">
      <xdr:nvGraphicFramePr>
        <xdr:cNvPr id="12" name="Graf 11">
          <a:extLst>
            <a:ext uri="{FF2B5EF4-FFF2-40B4-BE49-F238E27FC236}">
              <a16:creationId xmlns:a16="http://schemas.microsoft.com/office/drawing/2014/main" xmlns="" id="{00000000-0008-0000-0500-00000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4</xdr:col>
      <xdr:colOff>501649</xdr:colOff>
      <xdr:row>3</xdr:row>
      <xdr:rowOff>44450</xdr:rowOff>
    </xdr:from>
    <xdr:to>
      <xdr:col>13</xdr:col>
      <xdr:colOff>581025</xdr:colOff>
      <xdr:row>18</xdr:row>
      <xdr:rowOff>25400</xdr:rowOff>
    </xdr:to>
    <xdr:graphicFrame macro="">
      <xdr:nvGraphicFramePr>
        <xdr:cNvPr id="13" name="Graf 12">
          <a:extLst>
            <a:ext uri="{FF2B5EF4-FFF2-40B4-BE49-F238E27FC236}">
              <a16:creationId xmlns:a16="http://schemas.microsoft.com/office/drawing/2014/main" xmlns="" id="{00000000-0008-0000-0500-00000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4</xdr:col>
      <xdr:colOff>476250</xdr:colOff>
      <xdr:row>79</xdr:row>
      <xdr:rowOff>38100</xdr:rowOff>
    </xdr:from>
    <xdr:to>
      <xdr:col>13</xdr:col>
      <xdr:colOff>209550</xdr:colOff>
      <xdr:row>94</xdr:row>
      <xdr:rowOff>31750</xdr:rowOff>
    </xdr:to>
    <xdr:graphicFrame macro="">
      <xdr:nvGraphicFramePr>
        <xdr:cNvPr id="14" name="Graf 13">
          <a:extLst>
            <a:ext uri="{FF2B5EF4-FFF2-40B4-BE49-F238E27FC236}">
              <a16:creationId xmlns:a16="http://schemas.microsoft.com/office/drawing/2014/main" xmlns="" id="{00000000-0008-0000-0500-00000E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4</xdr:col>
      <xdr:colOff>0</xdr:colOff>
      <xdr:row>214</xdr:row>
      <xdr:rowOff>0</xdr:rowOff>
    </xdr:from>
    <xdr:to>
      <xdr:col>13</xdr:col>
      <xdr:colOff>57150</xdr:colOff>
      <xdr:row>228</xdr:row>
      <xdr:rowOff>165100</xdr:rowOff>
    </xdr:to>
    <xdr:graphicFrame macro="">
      <xdr:nvGraphicFramePr>
        <xdr:cNvPr id="15" name="Graf 14">
          <a:extLst>
            <a:ext uri="{FF2B5EF4-FFF2-40B4-BE49-F238E27FC236}">
              <a16:creationId xmlns:a16="http://schemas.microsoft.com/office/drawing/2014/main" xmlns="" id="{00000000-0008-0000-0500-00000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4</xdr:col>
      <xdr:colOff>0</xdr:colOff>
      <xdr:row>234</xdr:row>
      <xdr:rowOff>0</xdr:rowOff>
    </xdr:from>
    <xdr:to>
      <xdr:col>13</xdr:col>
      <xdr:colOff>31750</xdr:colOff>
      <xdr:row>248</xdr:row>
      <xdr:rowOff>165100</xdr:rowOff>
    </xdr:to>
    <xdr:graphicFrame macro="">
      <xdr:nvGraphicFramePr>
        <xdr:cNvPr id="16" name="Graf 15">
          <a:extLst>
            <a:ext uri="{FF2B5EF4-FFF2-40B4-BE49-F238E27FC236}">
              <a16:creationId xmlns:a16="http://schemas.microsoft.com/office/drawing/2014/main" xmlns="" id="{00000000-0008-0000-0500-000010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4</xdr:col>
      <xdr:colOff>0</xdr:colOff>
      <xdr:row>254</xdr:row>
      <xdr:rowOff>0</xdr:rowOff>
    </xdr:from>
    <xdr:to>
      <xdr:col>13</xdr:col>
      <xdr:colOff>425450</xdr:colOff>
      <xdr:row>268</xdr:row>
      <xdr:rowOff>165100</xdr:rowOff>
    </xdr:to>
    <xdr:graphicFrame macro="">
      <xdr:nvGraphicFramePr>
        <xdr:cNvPr id="23" name="Graf 22">
          <a:extLst>
            <a:ext uri="{FF2B5EF4-FFF2-40B4-BE49-F238E27FC236}">
              <a16:creationId xmlns:a16="http://schemas.microsoft.com/office/drawing/2014/main" xmlns="" id="{00000000-0008-0000-0500-00001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4</xdr:col>
      <xdr:colOff>0</xdr:colOff>
      <xdr:row>275</xdr:row>
      <xdr:rowOff>0</xdr:rowOff>
    </xdr:from>
    <xdr:to>
      <xdr:col>13</xdr:col>
      <xdr:colOff>469900</xdr:colOff>
      <xdr:row>289</xdr:row>
      <xdr:rowOff>165100</xdr:rowOff>
    </xdr:to>
    <xdr:graphicFrame macro="">
      <xdr:nvGraphicFramePr>
        <xdr:cNvPr id="24" name="Graf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4</xdr:col>
      <xdr:colOff>0</xdr:colOff>
      <xdr:row>297</xdr:row>
      <xdr:rowOff>0</xdr:rowOff>
    </xdr:from>
    <xdr:to>
      <xdr:col>13</xdr:col>
      <xdr:colOff>431800</xdr:colOff>
      <xdr:row>311</xdr:row>
      <xdr:rowOff>165100</xdr:rowOff>
    </xdr:to>
    <xdr:graphicFrame macro="">
      <xdr:nvGraphicFramePr>
        <xdr:cNvPr id="25" name="Graf 24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 editAs="oneCell">
    <xdr:from>
      <xdr:col>4</xdr:col>
      <xdr:colOff>510888</xdr:colOff>
      <xdr:row>432</xdr:row>
      <xdr:rowOff>164522</xdr:rowOff>
    </xdr:from>
    <xdr:to>
      <xdr:col>8</xdr:col>
      <xdr:colOff>408075</xdr:colOff>
      <xdr:row>447</xdr:row>
      <xdr:rowOff>135947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xmlns="" id="{3BA6905F-3A74-A160-E5B9-528D55BA1B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425" t="9610" r="12607" b="4666"/>
        <a:stretch/>
      </xdr:blipFill>
      <xdr:spPr bwMode="auto">
        <a:xfrm>
          <a:off x="4649933" y="82633704"/>
          <a:ext cx="3828415" cy="28289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="" xmlns:a14="http://schemas.microsoft.com/office/drawing/2010/main"/>
          </a:ext>
        </a:extLst>
      </xdr:spPr>
    </xdr:pic>
    <xdr:clientData/>
  </xdr:twoCellAnchor>
  <xdr:twoCellAnchor editAs="oneCell">
    <xdr:from>
      <xdr:col>4</xdr:col>
      <xdr:colOff>614795</xdr:colOff>
      <xdr:row>450</xdr:row>
      <xdr:rowOff>60612</xdr:rowOff>
    </xdr:from>
    <xdr:to>
      <xdr:col>8</xdr:col>
      <xdr:colOff>507571</xdr:colOff>
      <xdr:row>461</xdr:row>
      <xdr:rowOff>164522</xdr:rowOff>
    </xdr:to>
    <xdr:pic>
      <xdr:nvPicPr>
        <xdr:cNvPr id="27" name="Obrázok 26">
          <a:extLst>
            <a:ext uri="{FF2B5EF4-FFF2-40B4-BE49-F238E27FC236}">
              <a16:creationId xmlns:a16="http://schemas.microsoft.com/office/drawing/2014/main" xmlns="" id="{B91AA31C-4F55-058D-74DD-6F8B42AF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6409" y="85958794"/>
          <a:ext cx="3824004" cy="222538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129886</xdr:colOff>
      <xdr:row>476</xdr:row>
      <xdr:rowOff>216477</xdr:rowOff>
    </xdr:from>
    <xdr:to>
      <xdr:col>11</xdr:col>
      <xdr:colOff>320385</xdr:colOff>
      <xdr:row>488</xdr:row>
      <xdr:rowOff>68007</xdr:rowOff>
    </xdr:to>
    <xdr:pic>
      <xdr:nvPicPr>
        <xdr:cNvPr id="29" name="Obrázok 28">
          <a:extLst>
            <a:ext uri="{FF2B5EF4-FFF2-40B4-BE49-F238E27FC236}">
              <a16:creationId xmlns:a16="http://schemas.microsoft.com/office/drawing/2014/main" xmlns="" id="{C5A1B3C8-50D4-3BE4-5CE1-E3F66FBB3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0" y="91353409"/>
          <a:ext cx="4753841" cy="22068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431221</xdr:colOff>
      <xdr:row>477</xdr:row>
      <xdr:rowOff>16453</xdr:rowOff>
    </xdr:from>
    <xdr:to>
      <xdr:col>18</xdr:col>
      <xdr:colOff>379270</xdr:colOff>
      <xdr:row>488</xdr:row>
      <xdr:rowOff>24983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xmlns="" id="{95B3976F-3C41-BB81-CD14-70D02F2CB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8221" y="91408828"/>
          <a:ext cx="4215249" cy="21421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69273</xdr:colOff>
      <xdr:row>493</xdr:row>
      <xdr:rowOff>60614</xdr:rowOff>
    </xdr:from>
    <xdr:to>
      <xdr:col>2</xdr:col>
      <xdr:colOff>923579</xdr:colOff>
      <xdr:row>508</xdr:row>
      <xdr:rowOff>82839</xdr:rowOff>
    </xdr:to>
    <xdr:pic>
      <xdr:nvPicPr>
        <xdr:cNvPr id="32" name="Obrázok 31" descr="Obrázok, na ktorom je text, lišajník, čierno-biela, exteriér&#10;&#10;Automaticky generovaný popis">
          <a:extLst>
            <a:ext uri="{FF2B5EF4-FFF2-40B4-BE49-F238E27FC236}">
              <a16:creationId xmlns:a16="http://schemas.microsoft.com/office/drawing/2014/main" xmlns="" id="{48B114A3-079F-85AC-EB6F-D04A33BEE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409" y="94539955"/>
          <a:ext cx="2577465" cy="28797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509</xdr:row>
      <xdr:rowOff>0</xdr:rowOff>
    </xdr:from>
    <xdr:to>
      <xdr:col>2</xdr:col>
      <xdr:colOff>924156</xdr:colOff>
      <xdr:row>517</xdr:row>
      <xdr:rowOff>23495</xdr:rowOff>
    </xdr:to>
    <xdr:pic>
      <xdr:nvPicPr>
        <xdr:cNvPr id="33" name="Obrázok 32" descr="Obrázok, na ktorom je text, snímka obrazovky, softvér, multimediálny softvér&#10;&#10;Automaticky generovaný popis">
          <a:extLst>
            <a:ext uri="{FF2B5EF4-FFF2-40B4-BE49-F238E27FC236}">
              <a16:creationId xmlns:a16="http://schemas.microsoft.com/office/drawing/2014/main" xmlns="" id="{C746853E-CBBF-BCB9-B141-6E7CB1899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136" y="97527341"/>
          <a:ext cx="2647315" cy="154749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17318</xdr:colOff>
      <xdr:row>493</xdr:row>
      <xdr:rowOff>43295</xdr:rowOff>
    </xdr:from>
    <xdr:to>
      <xdr:col>6</xdr:col>
      <xdr:colOff>326236</xdr:colOff>
      <xdr:row>508</xdr:row>
      <xdr:rowOff>65358</xdr:rowOff>
    </xdr:to>
    <xdr:pic>
      <xdr:nvPicPr>
        <xdr:cNvPr id="34" name="Obrázok 33" descr="Obrázok, na ktorom je text, príroda, mapa, snímka obrazovky&#10;&#10;Automaticky generovaný popis">
          <a:extLst>
            <a:ext uri="{FF2B5EF4-FFF2-40B4-BE49-F238E27FC236}">
              <a16:creationId xmlns:a16="http://schemas.microsoft.com/office/drawing/2014/main" xmlns="" id="{5EC2EE83-5DE6-574E-C50D-2F93B9A61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8932" y="94548613"/>
          <a:ext cx="2577600" cy="2879563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508</xdr:row>
      <xdr:rowOff>190499</xdr:rowOff>
    </xdr:from>
    <xdr:to>
      <xdr:col>6</xdr:col>
      <xdr:colOff>323318</xdr:colOff>
      <xdr:row>516</xdr:row>
      <xdr:rowOff>181143</xdr:rowOff>
    </xdr:to>
    <xdr:pic>
      <xdr:nvPicPr>
        <xdr:cNvPr id="35" name="Obrázok 34" descr="Obrázok, na ktorom je snímka obrazovky, text, multimediálny softvér, softvér&#10;&#10;Automaticky generovaný popis">
          <a:extLst>
            <a:ext uri="{FF2B5EF4-FFF2-40B4-BE49-F238E27FC236}">
              <a16:creationId xmlns:a16="http://schemas.microsoft.com/office/drawing/2014/main" xmlns="" id="{1FD43D1A-FD25-3D3C-8B30-0C4ABBE39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1614" y="97553317"/>
          <a:ext cx="2592000" cy="1520994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675409</xdr:colOff>
      <xdr:row>493</xdr:row>
      <xdr:rowOff>17318</xdr:rowOff>
    </xdr:from>
    <xdr:to>
      <xdr:col>12</xdr:col>
      <xdr:colOff>106840</xdr:colOff>
      <xdr:row>508</xdr:row>
      <xdr:rowOff>55468</xdr:rowOff>
    </xdr:to>
    <xdr:pic>
      <xdr:nvPicPr>
        <xdr:cNvPr id="36" name="Obrázok 35" descr="Obrázok, na ktorom je útes, čierno-biela, príroda&#10;&#10;Automaticky generovaný popis">
          <a:extLst>
            <a:ext uri="{FF2B5EF4-FFF2-40B4-BE49-F238E27FC236}">
              <a16:creationId xmlns:a16="http://schemas.microsoft.com/office/drawing/2014/main" xmlns="" id="{6B89DE25-3CEE-9524-2F0E-0559576A1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74182" y="94522636"/>
          <a:ext cx="2592000" cy="289565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509</xdr:row>
      <xdr:rowOff>0</xdr:rowOff>
    </xdr:from>
    <xdr:to>
      <xdr:col>12</xdr:col>
      <xdr:colOff>115500</xdr:colOff>
      <xdr:row>516</xdr:row>
      <xdr:rowOff>183835</xdr:rowOff>
    </xdr:to>
    <xdr:pic>
      <xdr:nvPicPr>
        <xdr:cNvPr id="37" name="Picture 1" descr="Obrázok, na ktorom je text, snímka obrazovky, softvér, multimediálny softvér&#10;&#10;Automaticky generovaný popis">
          <a:extLst>
            <a:ext uri="{FF2B5EF4-FFF2-40B4-BE49-F238E27FC236}">
              <a16:creationId xmlns:a16="http://schemas.microsoft.com/office/drawing/2014/main" xmlns="" id="{1257A28E-0081-C5C1-A2E0-887CE2A28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8182841" y="97553318"/>
          <a:ext cx="2592000" cy="1517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15</xdr:col>
      <xdr:colOff>43294</xdr:colOff>
      <xdr:row>493</xdr:row>
      <xdr:rowOff>51954</xdr:rowOff>
    </xdr:from>
    <xdr:to>
      <xdr:col>19</xdr:col>
      <xdr:colOff>210749</xdr:colOff>
      <xdr:row>508</xdr:row>
      <xdr:rowOff>90139</xdr:rowOff>
    </xdr:to>
    <xdr:pic>
      <xdr:nvPicPr>
        <xdr:cNvPr id="38" name="Obrázok 37" descr="Obrázok, na ktorom je útes, zem, kameň, exteriér&#10;&#10;Automaticky generovaný popis">
          <a:extLst>
            <a:ext uri="{FF2B5EF4-FFF2-40B4-BE49-F238E27FC236}">
              <a16:creationId xmlns:a16="http://schemas.microsoft.com/office/drawing/2014/main" xmlns="" id="{7EAA8E17-DBF1-05EF-6E51-E0C53D50E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1044" y="94557272"/>
          <a:ext cx="2592000" cy="289568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509</xdr:row>
      <xdr:rowOff>0</xdr:rowOff>
    </xdr:from>
    <xdr:to>
      <xdr:col>19</xdr:col>
      <xdr:colOff>167455</xdr:colOff>
      <xdr:row>516</xdr:row>
      <xdr:rowOff>183835</xdr:rowOff>
    </xdr:to>
    <xdr:pic>
      <xdr:nvPicPr>
        <xdr:cNvPr id="39" name="Picture 1" descr="Obrázok, na ktorom je text, snímka obrazovky, softvér, multimediálny softvér&#10;&#10;Automaticky generovaný popis">
          <a:extLst>
            <a:ext uri="{FF2B5EF4-FFF2-40B4-BE49-F238E27FC236}">
              <a16:creationId xmlns:a16="http://schemas.microsoft.com/office/drawing/2014/main" xmlns="" id="{30200FD6-FC98-1477-00B6-7E97DD5B3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2477750" y="97553318"/>
          <a:ext cx="2592000" cy="1517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21</xdr:col>
      <xdr:colOff>606136</xdr:colOff>
      <xdr:row>493</xdr:row>
      <xdr:rowOff>0</xdr:rowOff>
    </xdr:from>
    <xdr:to>
      <xdr:col>26</xdr:col>
      <xdr:colOff>167454</xdr:colOff>
      <xdr:row>508</xdr:row>
      <xdr:rowOff>38185</xdr:rowOff>
    </xdr:to>
    <xdr:pic>
      <xdr:nvPicPr>
        <xdr:cNvPr id="40" name="Obrázok 39" descr="Obrázok, na ktorom je text, snímka obrazovky, príroda, kameň&#10;&#10;Automaticky generovaný popis">
          <a:extLst>
            <a:ext uri="{FF2B5EF4-FFF2-40B4-BE49-F238E27FC236}">
              <a16:creationId xmlns:a16="http://schemas.microsoft.com/office/drawing/2014/main" xmlns="" id="{208BF937-E09C-61C0-E6CD-01F0826D3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20704" y="94505318"/>
          <a:ext cx="2592000" cy="2895685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509</xdr:row>
      <xdr:rowOff>0</xdr:rowOff>
    </xdr:from>
    <xdr:to>
      <xdr:col>26</xdr:col>
      <xdr:colOff>167455</xdr:colOff>
      <xdr:row>516</xdr:row>
      <xdr:rowOff>183835</xdr:rowOff>
    </xdr:to>
    <xdr:pic>
      <xdr:nvPicPr>
        <xdr:cNvPr id="41" name="Picture 1" descr="Obrázok, na ktorom je text, snímka obrazovky, softvér, diagram&#10;&#10;Automaticky generovaný popis">
          <a:extLst>
            <a:ext uri="{FF2B5EF4-FFF2-40B4-BE49-F238E27FC236}">
              <a16:creationId xmlns:a16="http://schemas.microsoft.com/office/drawing/2014/main" xmlns="" id="{844017C1-F781-4D44-1C48-15B8000AE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6720705" y="97553318"/>
          <a:ext cx="2592000" cy="1517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28</xdr:col>
      <xdr:colOff>0</xdr:colOff>
      <xdr:row>493</xdr:row>
      <xdr:rowOff>0</xdr:rowOff>
    </xdr:from>
    <xdr:to>
      <xdr:col>32</xdr:col>
      <xdr:colOff>185305</xdr:colOff>
      <xdr:row>508</xdr:row>
      <xdr:rowOff>58420</xdr:rowOff>
    </xdr:to>
    <xdr:pic>
      <xdr:nvPicPr>
        <xdr:cNvPr id="43" name="Obrázok 42" descr="Obrázok, na ktorom je snímka obrazovky, príroda, mapa, kameň&#10;&#10;Automaticky generovaný popis">
          <a:extLst>
            <a:ext uri="{FF2B5EF4-FFF2-40B4-BE49-F238E27FC236}">
              <a16:creationId xmlns:a16="http://schemas.microsoft.com/office/drawing/2014/main" xmlns="" id="{298114D8-EA34-A600-746D-D30029F31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57523" y="94505318"/>
          <a:ext cx="2609850" cy="2915920"/>
        </a:xfrm>
        <a:prstGeom prst="rect">
          <a:avLst/>
        </a:prstGeom>
      </xdr:spPr>
    </xdr:pic>
    <xdr:clientData/>
  </xdr:twoCellAnchor>
  <xdr:twoCellAnchor editAs="oneCell">
    <xdr:from>
      <xdr:col>28</xdr:col>
      <xdr:colOff>0</xdr:colOff>
      <xdr:row>509</xdr:row>
      <xdr:rowOff>0</xdr:rowOff>
    </xdr:from>
    <xdr:to>
      <xdr:col>32</xdr:col>
      <xdr:colOff>157365</xdr:colOff>
      <xdr:row>516</xdr:row>
      <xdr:rowOff>178435</xdr:rowOff>
    </xdr:to>
    <xdr:pic>
      <xdr:nvPicPr>
        <xdr:cNvPr id="44" name="Picture 1" descr="Obrázok, na ktorom je text, snímka obrazovky, softvér, multimediálny softvér&#10;&#10;Automaticky generovaný popis">
          <a:extLst>
            <a:ext uri="{FF2B5EF4-FFF2-40B4-BE49-F238E27FC236}">
              <a16:creationId xmlns:a16="http://schemas.microsoft.com/office/drawing/2014/main" xmlns="" id="{3CAA49C3-101A-3551-807D-01C74E30C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20357523" y="97553318"/>
          <a:ext cx="2581910" cy="1511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137582</xdr:colOff>
      <xdr:row>320</xdr:row>
      <xdr:rowOff>74083</xdr:rowOff>
    </xdr:from>
    <xdr:to>
      <xdr:col>6</xdr:col>
      <xdr:colOff>357186</xdr:colOff>
      <xdr:row>330</xdr:row>
      <xdr:rowOff>74083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xmlns="" id="{4FB0E7B5-C442-037D-E28A-1A42AB275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/>
        <a:srcRect l="12243" t="35087" r="70391" b="46392"/>
        <a:stretch/>
      </xdr:blipFill>
      <xdr:spPr>
        <a:xfrm>
          <a:off x="751415" y="61415083"/>
          <a:ext cx="6350001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381001</xdr:colOff>
      <xdr:row>319</xdr:row>
      <xdr:rowOff>158750</xdr:rowOff>
    </xdr:from>
    <xdr:to>
      <xdr:col>11</xdr:col>
      <xdr:colOff>406400</xdr:colOff>
      <xdr:row>331</xdr:row>
      <xdr:rowOff>177800</xdr:rowOff>
    </xdr:to>
    <xdr:pic>
      <xdr:nvPicPr>
        <xdr:cNvPr id="42" name="Obrázok 41">
          <a:extLst>
            <a:ext uri="{FF2B5EF4-FFF2-40B4-BE49-F238E27FC236}">
              <a16:creationId xmlns:a16="http://schemas.microsoft.com/office/drawing/2014/main" xmlns="" id="{104BA342-4BD5-27EF-B0D3-C753797AA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13145" t="28214" r="67813" b="11522"/>
        <a:stretch>
          <a:fillRect/>
        </a:stretch>
      </xdr:blipFill>
      <xdr:spPr bwMode="auto">
        <a:xfrm>
          <a:off x="7895168" y="61309250"/>
          <a:ext cx="2597150" cy="2305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497416</xdr:colOff>
      <xdr:row>319</xdr:row>
      <xdr:rowOff>169333</xdr:rowOff>
    </xdr:from>
    <xdr:to>
      <xdr:col>15</xdr:col>
      <xdr:colOff>455083</xdr:colOff>
      <xdr:row>331</xdr:row>
      <xdr:rowOff>182033</xdr:rowOff>
    </xdr:to>
    <xdr:pic>
      <xdr:nvPicPr>
        <xdr:cNvPr id="45" name="Obrázok 44">
          <a:extLst>
            <a:ext uri="{FF2B5EF4-FFF2-40B4-BE49-F238E27FC236}">
              <a16:creationId xmlns:a16="http://schemas.microsoft.com/office/drawing/2014/main" xmlns="" id="{7E7358BC-A9C3-F1C8-A5A6-0AE5950A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20114" t="28455" r="61888" b="10318"/>
        <a:stretch>
          <a:fillRect/>
        </a:stretch>
      </xdr:blipFill>
      <xdr:spPr bwMode="auto">
        <a:xfrm>
          <a:off x="10583333" y="61319833"/>
          <a:ext cx="2413000" cy="2305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15</xdr:col>
      <xdr:colOff>539751</xdr:colOff>
      <xdr:row>319</xdr:row>
      <xdr:rowOff>137583</xdr:rowOff>
    </xdr:from>
    <xdr:to>
      <xdr:col>19</xdr:col>
      <xdr:colOff>381001</xdr:colOff>
      <xdr:row>331</xdr:row>
      <xdr:rowOff>177914</xdr:rowOff>
    </xdr:to>
    <xdr:pic>
      <xdr:nvPicPr>
        <xdr:cNvPr id="46" name="Obrázok 45">
          <a:extLst>
            <a:ext uri="{FF2B5EF4-FFF2-40B4-BE49-F238E27FC236}">
              <a16:creationId xmlns:a16="http://schemas.microsoft.com/office/drawing/2014/main" xmlns="" id="{77AA047A-63A9-113D-45C4-35F76FC9B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l="20343" t="27919" r="62302" b="9756"/>
        <a:stretch>
          <a:fillRect/>
        </a:stretch>
      </xdr:blipFill>
      <xdr:spPr bwMode="auto">
        <a:xfrm>
          <a:off x="13081001" y="61288083"/>
          <a:ext cx="2296583" cy="2326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19</xdr:col>
      <xdr:colOff>497418</xdr:colOff>
      <xdr:row>319</xdr:row>
      <xdr:rowOff>158750</xdr:rowOff>
    </xdr:from>
    <xdr:to>
      <xdr:col>23</xdr:col>
      <xdr:colOff>298689</xdr:colOff>
      <xdr:row>331</xdr:row>
      <xdr:rowOff>95250</xdr:rowOff>
    </xdr:to>
    <xdr:pic>
      <xdr:nvPicPr>
        <xdr:cNvPr id="47" name="Obrázok 46">
          <a:extLst>
            <a:ext uri="{FF2B5EF4-FFF2-40B4-BE49-F238E27FC236}">
              <a16:creationId xmlns:a16="http://schemas.microsoft.com/office/drawing/2014/main" xmlns="" id="{229338AB-41CC-FC16-6CA8-258BB9B6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17778" t="27924" r="64699" b="10629"/>
        <a:stretch>
          <a:fillRect/>
        </a:stretch>
      </xdr:blipFill>
      <xdr:spPr bwMode="auto">
        <a:xfrm>
          <a:off x="15494001" y="61309250"/>
          <a:ext cx="2256605" cy="222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338</xdr:row>
      <xdr:rowOff>0</xdr:rowOff>
    </xdr:from>
    <xdr:to>
      <xdr:col>3</xdr:col>
      <xdr:colOff>614363</xdr:colOff>
      <xdr:row>347</xdr:row>
      <xdr:rowOff>177800</xdr:rowOff>
    </xdr:to>
    <xdr:pic>
      <xdr:nvPicPr>
        <xdr:cNvPr id="48" name="Obrázok 47">
          <a:extLst>
            <a:ext uri="{FF2B5EF4-FFF2-40B4-BE49-F238E27FC236}">
              <a16:creationId xmlns:a16="http://schemas.microsoft.com/office/drawing/2014/main" xmlns="" id="{F020E6CE-90AB-E3F1-FE66-4484F0B13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11188" y="64738250"/>
          <a:ext cx="3384550" cy="1892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0</xdr:colOff>
      <xdr:row>338</xdr:row>
      <xdr:rowOff>0</xdr:rowOff>
    </xdr:from>
    <xdr:to>
      <xdr:col>7</xdr:col>
      <xdr:colOff>130175</xdr:colOff>
      <xdr:row>347</xdr:row>
      <xdr:rowOff>171450</xdr:rowOff>
    </xdr:to>
    <xdr:pic>
      <xdr:nvPicPr>
        <xdr:cNvPr id="49" name="Obrázok 48">
          <a:extLst>
            <a:ext uri="{FF2B5EF4-FFF2-40B4-BE49-F238E27FC236}">
              <a16:creationId xmlns:a16="http://schemas.microsoft.com/office/drawing/2014/main" xmlns="" id="{1D6DAC96-88F2-EFC4-A61F-C29CFA0AB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254500" y="64738250"/>
          <a:ext cx="3384550" cy="1885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349</xdr:row>
      <xdr:rowOff>0</xdr:rowOff>
    </xdr:from>
    <xdr:to>
      <xdr:col>3</xdr:col>
      <xdr:colOff>614363</xdr:colOff>
      <xdr:row>358</xdr:row>
      <xdr:rowOff>177800</xdr:rowOff>
    </xdr:to>
    <xdr:pic>
      <xdr:nvPicPr>
        <xdr:cNvPr id="50" name="Obrázok 49">
          <a:extLst>
            <a:ext uri="{FF2B5EF4-FFF2-40B4-BE49-F238E27FC236}">
              <a16:creationId xmlns:a16="http://schemas.microsoft.com/office/drawing/2014/main" xmlns="" id="{4E7D8676-FAC4-8B22-C5E3-A068A3C0D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11188" y="66833750"/>
          <a:ext cx="3384550" cy="1892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0</xdr:colOff>
      <xdr:row>349</xdr:row>
      <xdr:rowOff>0</xdr:rowOff>
    </xdr:from>
    <xdr:to>
      <xdr:col>7</xdr:col>
      <xdr:colOff>130175</xdr:colOff>
      <xdr:row>358</xdr:row>
      <xdr:rowOff>177800</xdr:rowOff>
    </xdr:to>
    <xdr:pic>
      <xdr:nvPicPr>
        <xdr:cNvPr id="51" name="Obrázok 50">
          <a:extLst>
            <a:ext uri="{FF2B5EF4-FFF2-40B4-BE49-F238E27FC236}">
              <a16:creationId xmlns:a16="http://schemas.microsoft.com/office/drawing/2014/main" xmlns="" id="{C5D0FEC8-8E42-1FDD-983F-150CBD62C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4254500" y="66833750"/>
          <a:ext cx="3384550" cy="1892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904875</xdr:colOff>
      <xdr:row>366</xdr:row>
      <xdr:rowOff>39831</xdr:rowOff>
    </xdr:from>
    <xdr:to>
      <xdr:col>10</xdr:col>
      <xdr:colOff>281420</xdr:colOff>
      <xdr:row>380</xdr:row>
      <xdr:rowOff>116031</xdr:rowOff>
    </xdr:to>
    <xdr:graphicFrame macro="">
      <xdr:nvGraphicFramePr>
        <xdr:cNvPr id="52" name="Graf 51">
          <a:extLst>
            <a:ext uri="{FF2B5EF4-FFF2-40B4-BE49-F238E27FC236}">
              <a16:creationId xmlns:a16="http://schemas.microsoft.com/office/drawing/2014/main" xmlns="" id="{D4C15356-3D20-AEB1-A3ED-F014190FFDE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2"/>
        </a:graphicData>
      </a:graphic>
    </xdr:graphicFrame>
    <xdr:clientData/>
  </xdr:twoCellAnchor>
  <xdr:twoCellAnchor editAs="oneCell">
    <xdr:from>
      <xdr:col>11</xdr:col>
      <xdr:colOff>346364</xdr:colOff>
      <xdr:row>402</xdr:row>
      <xdr:rowOff>17318</xdr:rowOff>
    </xdr:from>
    <xdr:to>
      <xdr:col>18</xdr:col>
      <xdr:colOff>421410</xdr:colOff>
      <xdr:row>416</xdr:row>
      <xdr:rowOff>137968</xdr:rowOff>
    </xdr:to>
    <xdr:pic>
      <xdr:nvPicPr>
        <xdr:cNvPr id="53" name="Obrázok 52">
          <a:extLst>
            <a:ext uri="{FF2B5EF4-FFF2-40B4-BE49-F238E27FC236}">
              <a16:creationId xmlns:a16="http://schemas.microsoft.com/office/drawing/2014/main" xmlns="" id="{79DB1A90-B0B1-49D8-1818-1DC602F2B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t="9415" b="7018"/>
        <a:stretch>
          <a:fillRect/>
        </a:stretch>
      </xdr:blipFill>
      <xdr:spPr bwMode="auto">
        <a:xfrm>
          <a:off x="10624705" y="76962000"/>
          <a:ext cx="4318000" cy="27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857250</xdr:colOff>
      <xdr:row>382</xdr:row>
      <xdr:rowOff>173567</xdr:rowOff>
    </xdr:from>
    <xdr:to>
      <xdr:col>14</xdr:col>
      <xdr:colOff>31750</xdr:colOff>
      <xdr:row>397</xdr:row>
      <xdr:rowOff>16934</xdr:rowOff>
    </xdr:to>
    <xdr:graphicFrame macro="">
      <xdr:nvGraphicFramePr>
        <xdr:cNvPr id="54" name="Graf 53">
          <a:extLst>
            <a:ext uri="{FF2B5EF4-FFF2-40B4-BE49-F238E27FC236}">
              <a16:creationId xmlns:a16="http://schemas.microsoft.com/office/drawing/2014/main" xmlns="" id="{6CC61725-C248-7AFC-F908-DDCE71EE7AC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4"/>
        </a:graphicData>
      </a:graphic>
    </xdr:graphicFrame>
    <xdr:clientData/>
  </xdr:twoCellAnchor>
  <xdr:twoCellAnchor editAs="oneCell">
    <xdr:from>
      <xdr:col>19</xdr:col>
      <xdr:colOff>338667</xdr:colOff>
      <xdr:row>476</xdr:row>
      <xdr:rowOff>222250</xdr:rowOff>
    </xdr:from>
    <xdr:to>
      <xdr:col>24</xdr:col>
      <xdr:colOff>503766</xdr:colOff>
      <xdr:row>488</xdr:row>
      <xdr:rowOff>88266</xdr:rowOff>
    </xdr:to>
    <xdr:pic>
      <xdr:nvPicPr>
        <xdr:cNvPr id="55" name="Obrázok 54">
          <a:extLst>
            <a:ext uri="{FF2B5EF4-FFF2-40B4-BE49-F238E27FC236}">
              <a16:creationId xmlns:a16="http://schemas.microsoft.com/office/drawing/2014/main" xmlns="" id="{70B1AA51-0F02-C334-3152-2D986EE5F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5557500" y="91440000"/>
          <a:ext cx="3234266" cy="2236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63500</xdr:colOff>
      <xdr:row>463</xdr:row>
      <xdr:rowOff>74082</xdr:rowOff>
    </xdr:from>
    <xdr:to>
      <xdr:col>10</xdr:col>
      <xdr:colOff>205227</xdr:colOff>
      <xdr:row>475</xdr:row>
      <xdr:rowOff>59266</xdr:rowOff>
    </xdr:to>
    <xdr:pic>
      <xdr:nvPicPr>
        <xdr:cNvPr id="56" name="Obrázok 55">
          <a:extLst>
            <a:ext uri="{FF2B5EF4-FFF2-40B4-BE49-F238E27FC236}">
              <a16:creationId xmlns:a16="http://schemas.microsoft.com/office/drawing/2014/main" xmlns="" id="{16A9163F-EE51-D464-FB8F-2ECFAA31F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5789083" y="88772999"/>
          <a:ext cx="4110477" cy="2313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10583</xdr:colOff>
      <xdr:row>463</xdr:row>
      <xdr:rowOff>63499</xdr:rowOff>
    </xdr:from>
    <xdr:to>
      <xdr:col>17</xdr:col>
      <xdr:colOff>411674</xdr:colOff>
      <xdr:row>475</xdr:row>
      <xdr:rowOff>35983</xdr:rowOff>
    </xdr:to>
    <xdr:pic>
      <xdr:nvPicPr>
        <xdr:cNvPr id="57" name="Obrázok 56">
          <a:extLst>
            <a:ext uri="{FF2B5EF4-FFF2-40B4-BE49-F238E27FC236}">
              <a16:creationId xmlns:a16="http://schemas.microsoft.com/office/drawing/2014/main" xmlns="" id="{B15AC46C-1F05-01F8-8421-BF0DFD0E8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0318750" y="88762416"/>
          <a:ext cx="4084091" cy="23008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564695</xdr:colOff>
      <xdr:row>416</xdr:row>
      <xdr:rowOff>111907</xdr:rowOff>
    </xdr:from>
    <xdr:to>
      <xdr:col>11</xdr:col>
      <xdr:colOff>285750</xdr:colOff>
      <xdr:row>433</xdr:row>
      <xdr:rowOff>68716</xdr:rowOff>
    </xdr:to>
    <xdr:pic>
      <xdr:nvPicPr>
        <xdr:cNvPr id="58" name="Obrázok 57">
          <a:extLst>
            <a:ext uri="{FF2B5EF4-FFF2-40B4-BE49-F238E27FC236}">
              <a16:creationId xmlns:a16="http://schemas.microsoft.com/office/drawing/2014/main" xmlns="" id="{073570BB-D2EC-C3CC-0546-5A3A76F7A7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5052" y="79781728"/>
          <a:ext cx="5531305" cy="319530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152401</xdr:colOff>
      <xdr:row>433</xdr:row>
      <xdr:rowOff>57150</xdr:rowOff>
    </xdr:from>
    <xdr:to>
      <xdr:col>5</xdr:col>
      <xdr:colOff>590551</xdr:colOff>
      <xdr:row>439</xdr:row>
      <xdr:rowOff>95250</xdr:rowOff>
    </xdr:to>
    <xdr:sp macro="" textlink="">
      <xdr:nvSpPr>
        <xdr:cNvPr id="2" name="BlokTextu 1"/>
        <xdr:cNvSpPr txBox="1"/>
      </xdr:nvSpPr>
      <xdr:spPr>
        <a:xfrm>
          <a:off x="6108701" y="80149700"/>
          <a:ext cx="438150" cy="11430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k-SK" sz="1100">
              <a:solidFill>
                <a:srgbClr val="7030A0"/>
              </a:solidFill>
            </a:rPr>
            <a:t>D</a:t>
          </a:r>
        </a:p>
        <a:p>
          <a:r>
            <a:rPr lang="sk-SK" sz="1100">
              <a:solidFill>
                <a:schemeClr val="accent2">
                  <a:lumMod val="60000"/>
                  <a:lumOff val="40000"/>
                </a:schemeClr>
              </a:solidFill>
            </a:rPr>
            <a:t>B</a:t>
          </a:r>
        </a:p>
        <a:p>
          <a:r>
            <a:rPr lang="sk-SK" sz="1100">
              <a:solidFill>
                <a:schemeClr val="tx2">
                  <a:lumMod val="60000"/>
                  <a:lumOff val="40000"/>
                </a:schemeClr>
              </a:solidFill>
            </a:rPr>
            <a:t>C</a:t>
          </a:r>
        </a:p>
        <a:p>
          <a:r>
            <a:rPr lang="sk-SK" sz="1100">
              <a:solidFill>
                <a:schemeClr val="accent2"/>
              </a:solidFill>
            </a:rPr>
            <a:t>B_b</a:t>
          </a:r>
        </a:p>
        <a:p>
          <a:r>
            <a:rPr lang="sk-SK" sz="1100"/>
            <a:t>A</a:t>
          </a:r>
        </a:p>
        <a:p>
          <a:r>
            <a:rPr lang="sk-SK" sz="1100">
              <a:solidFill>
                <a:srgbClr val="00B050"/>
              </a:solidFill>
            </a:rPr>
            <a:t>E</a:t>
          </a:r>
        </a:p>
      </xdr:txBody>
    </xdr:sp>
    <xdr:clientData/>
  </xdr:twoCellAnchor>
  <xdr:twoCellAnchor>
    <xdr:from>
      <xdr:col>5</xdr:col>
      <xdr:colOff>561976</xdr:colOff>
      <xdr:row>433</xdr:row>
      <xdr:rowOff>57151</xdr:rowOff>
    </xdr:from>
    <xdr:to>
      <xdr:col>5</xdr:col>
      <xdr:colOff>1000126</xdr:colOff>
      <xdr:row>437</xdr:row>
      <xdr:rowOff>161925</xdr:rowOff>
    </xdr:to>
    <xdr:sp macro="" textlink="">
      <xdr:nvSpPr>
        <xdr:cNvPr id="59" name="BlokTextu 58"/>
        <xdr:cNvSpPr txBox="1"/>
      </xdr:nvSpPr>
      <xdr:spPr>
        <a:xfrm>
          <a:off x="6276976" y="82924651"/>
          <a:ext cx="438150" cy="86677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sk-SK" sz="1100"/>
        </a:p>
      </xdr:txBody>
    </xdr:sp>
    <xdr:clientData/>
  </xdr:twoCellAnchor>
  <xdr:twoCellAnchor>
    <xdr:from>
      <xdr:col>7</xdr:col>
      <xdr:colOff>285750</xdr:colOff>
      <xdr:row>450</xdr:row>
      <xdr:rowOff>123827</xdr:rowOff>
    </xdr:from>
    <xdr:to>
      <xdr:col>7</xdr:col>
      <xdr:colOff>685799</xdr:colOff>
      <xdr:row>452</xdr:row>
      <xdr:rowOff>9526</xdr:rowOff>
    </xdr:to>
    <xdr:sp macro="" textlink="">
      <xdr:nvSpPr>
        <xdr:cNvPr id="60" name="BlokTextu 59"/>
        <xdr:cNvSpPr txBox="1"/>
      </xdr:nvSpPr>
      <xdr:spPr>
        <a:xfrm>
          <a:off x="8010525" y="86229827"/>
          <a:ext cx="400049" cy="29527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k-SK" sz="1100">
              <a:solidFill>
                <a:srgbClr val="00B050"/>
              </a:solidFill>
            </a:rPr>
            <a:t>D</a:t>
          </a:r>
        </a:p>
      </xdr:txBody>
    </xdr:sp>
    <xdr:clientData/>
  </xdr:twoCellAnchor>
  <xdr:twoCellAnchor>
    <xdr:from>
      <xdr:col>7</xdr:col>
      <xdr:colOff>250825</xdr:colOff>
      <xdr:row>453</xdr:row>
      <xdr:rowOff>142877</xdr:rowOff>
    </xdr:from>
    <xdr:to>
      <xdr:col>8</xdr:col>
      <xdr:colOff>203200</xdr:colOff>
      <xdr:row>458</xdr:row>
      <xdr:rowOff>104775</xdr:rowOff>
    </xdr:to>
    <xdr:sp macro="" textlink="">
      <xdr:nvSpPr>
        <xdr:cNvPr id="61" name="BlokTextu 60"/>
        <xdr:cNvSpPr txBox="1"/>
      </xdr:nvSpPr>
      <xdr:spPr>
        <a:xfrm>
          <a:off x="8315325" y="83950177"/>
          <a:ext cx="669925" cy="88264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k-SK" sz="1000">
              <a:solidFill>
                <a:srgbClr val="0070C0"/>
              </a:solidFill>
            </a:rPr>
            <a:t>A</a:t>
          </a:r>
        </a:p>
        <a:p>
          <a:r>
            <a:rPr lang="sk-SK" sz="1000">
              <a:solidFill>
                <a:srgbClr val="00B050"/>
              </a:solidFill>
            </a:rPr>
            <a:t>D</a:t>
          </a:r>
        </a:p>
        <a:p>
          <a:r>
            <a:rPr lang="sk-SK" sz="1000">
              <a:solidFill>
                <a:srgbClr val="FFC000"/>
              </a:solidFill>
            </a:rPr>
            <a:t>E</a:t>
          </a:r>
        </a:p>
        <a:p>
          <a:r>
            <a:rPr lang="sk-SK" sz="1000"/>
            <a:t>C</a:t>
          </a:r>
        </a:p>
        <a:p>
          <a:r>
            <a:rPr lang="sk-SK" sz="1000">
              <a:solidFill>
                <a:schemeClr val="accent6">
                  <a:lumMod val="75000"/>
                </a:schemeClr>
              </a:solidFill>
            </a:rPr>
            <a:t>B</a:t>
          </a:r>
        </a:p>
        <a:p>
          <a:endParaRPr lang="sk-SK" sz="1000"/>
        </a:p>
      </xdr:txBody>
    </xdr:sp>
    <xdr:clientData/>
  </xdr:twoCellAnchor>
  <xdr:twoCellAnchor>
    <xdr:from>
      <xdr:col>5</xdr:col>
      <xdr:colOff>647700</xdr:colOff>
      <xdr:row>485</xdr:row>
      <xdr:rowOff>65809</xdr:rowOff>
    </xdr:from>
    <xdr:to>
      <xdr:col>11</xdr:col>
      <xdr:colOff>361950</xdr:colOff>
      <xdr:row>486</xdr:row>
      <xdr:rowOff>170583</xdr:rowOff>
    </xdr:to>
    <xdr:sp macro="" textlink="">
      <xdr:nvSpPr>
        <xdr:cNvPr id="62" name="BlokTextu 61"/>
        <xdr:cNvSpPr txBox="1"/>
      </xdr:nvSpPr>
      <xdr:spPr>
        <a:xfrm>
          <a:off x="6362700" y="93020284"/>
          <a:ext cx="4286250" cy="29527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k-SK" sz="1100">
              <a:solidFill>
                <a:sysClr val="windowText" lastClr="000000"/>
              </a:solidFill>
            </a:rPr>
            <a:t>C            C red          A            A red          D         D red          B          B red</a:t>
          </a:r>
        </a:p>
      </xdr:txBody>
    </xdr:sp>
    <xdr:clientData/>
  </xdr:twoCellAnchor>
  <xdr:twoCellAnchor>
    <xdr:from>
      <xdr:col>12</xdr:col>
      <xdr:colOff>466725</xdr:colOff>
      <xdr:row>485</xdr:row>
      <xdr:rowOff>180975</xdr:rowOff>
    </xdr:from>
    <xdr:to>
      <xdr:col>20</xdr:col>
      <xdr:colOff>47625</xdr:colOff>
      <xdr:row>487</xdr:row>
      <xdr:rowOff>28575</xdr:rowOff>
    </xdr:to>
    <xdr:sp macro="" textlink="">
      <xdr:nvSpPr>
        <xdr:cNvPr id="63" name="BlokTextu 62"/>
        <xdr:cNvSpPr txBox="1"/>
      </xdr:nvSpPr>
      <xdr:spPr>
        <a:xfrm>
          <a:off x="11363325" y="93135450"/>
          <a:ext cx="4457700" cy="2286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k-SK" sz="1100">
              <a:solidFill>
                <a:sysClr val="windowText" lastClr="000000"/>
              </a:solidFill>
            </a:rPr>
            <a:t>       C red                 A red                  D red                   B red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Motí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>
  <dimension ref="B1:AC273"/>
  <sheetViews>
    <sheetView showGridLines="0" tabSelected="1" zoomScale="90" zoomScaleNormal="90" workbookViewId="0"/>
  </sheetViews>
  <sheetFormatPr defaultRowHeight="14.5"/>
  <cols>
    <col min="2" max="2" width="14.7265625" customWidth="1"/>
    <col min="3" max="3" width="12.81640625" customWidth="1"/>
    <col min="4" max="4" width="11.81640625" customWidth="1"/>
    <col min="5" max="5" width="11.26953125" customWidth="1"/>
    <col min="6" max="6" width="16.1796875" customWidth="1"/>
    <col min="7" max="7" width="16" customWidth="1"/>
    <col min="10" max="10" width="10.1796875" customWidth="1"/>
    <col min="13" max="13" width="26.54296875" customWidth="1"/>
    <col min="14" max="14" width="13.1796875" customWidth="1"/>
    <col min="15" max="15" width="19.81640625" customWidth="1"/>
    <col min="17" max="17" width="12.453125" customWidth="1"/>
    <col min="18" max="18" width="14" customWidth="1"/>
    <col min="19" max="19" width="12" customWidth="1"/>
    <col min="21" max="21" width="15.453125" customWidth="1"/>
    <col min="24" max="24" width="11.54296875" customWidth="1"/>
    <col min="29" max="29" width="30.453125" customWidth="1"/>
  </cols>
  <sheetData>
    <row r="1" spans="2:29" ht="23.5" customHeight="1">
      <c r="B1" s="12" t="s">
        <v>68</v>
      </c>
      <c r="D1" s="3" t="s">
        <v>248</v>
      </c>
      <c r="E1" s="2"/>
    </row>
    <row r="2" spans="2:29" ht="23.5">
      <c r="M2" s="3" t="s">
        <v>7</v>
      </c>
      <c r="Q2" s="3" t="s">
        <v>12</v>
      </c>
      <c r="R2" s="2"/>
      <c r="S2" s="2"/>
    </row>
    <row r="4" spans="2:29" ht="15.5">
      <c r="M4" s="20"/>
      <c r="N4" s="20"/>
      <c r="O4" s="20"/>
      <c r="Q4" s="20"/>
      <c r="R4" s="19"/>
      <c r="S4" s="19"/>
      <c r="T4" s="19"/>
      <c r="U4" s="19"/>
    </row>
    <row r="5" spans="2:29" ht="17.5">
      <c r="M5" s="20" t="s">
        <v>25</v>
      </c>
      <c r="N5" s="20" t="s">
        <v>9</v>
      </c>
      <c r="O5" s="26" t="s">
        <v>58</v>
      </c>
      <c r="Q5" s="20" t="s">
        <v>8</v>
      </c>
      <c r="R5" s="20" t="s">
        <v>9</v>
      </c>
      <c r="S5" s="20" t="s">
        <v>69</v>
      </c>
      <c r="T5" s="20" t="s">
        <v>10</v>
      </c>
      <c r="U5" s="26" t="s">
        <v>70</v>
      </c>
      <c r="V5" s="8"/>
      <c r="W5" s="7"/>
    </row>
    <row r="6" spans="2:29" ht="15.5">
      <c r="M6" s="20" t="s">
        <v>0</v>
      </c>
      <c r="N6" s="20">
        <v>0</v>
      </c>
      <c r="O6" s="22">
        <f t="shared" ref="O6:O11" si="0">(N6*100)/$N$12</f>
        <v>0</v>
      </c>
      <c r="Q6" s="20">
        <v>1</v>
      </c>
      <c r="R6" s="20">
        <v>2.2280000000000002</v>
      </c>
      <c r="S6" s="20">
        <v>1E-3</v>
      </c>
      <c r="T6" s="20">
        <v>1</v>
      </c>
      <c r="U6" s="20">
        <f>R6/S6</f>
        <v>2228</v>
      </c>
      <c r="W6" s="4"/>
      <c r="X6" s="4"/>
      <c r="Y6" s="4"/>
      <c r="Z6" s="4"/>
      <c r="AA6" s="4"/>
      <c r="AB6" s="4"/>
      <c r="AC6" s="4"/>
    </row>
    <row r="7" spans="2:29" ht="15.5">
      <c r="M7" s="20" t="s">
        <v>1</v>
      </c>
      <c r="N7" s="20">
        <v>0.01</v>
      </c>
      <c r="O7" s="22">
        <f t="shared" si="0"/>
        <v>0.33266799733865604</v>
      </c>
      <c r="Q7" s="20">
        <v>2</v>
      </c>
      <c r="R7" s="20">
        <v>2.294</v>
      </c>
      <c r="S7" s="20">
        <v>1E-3</v>
      </c>
      <c r="T7" s="20">
        <v>1</v>
      </c>
      <c r="U7" s="20">
        <f t="shared" ref="U7:U15" si="1">R7/S7</f>
        <v>2294</v>
      </c>
      <c r="W7" s="4"/>
      <c r="X7" s="4"/>
      <c r="Y7" s="4"/>
      <c r="Z7" s="4"/>
      <c r="AA7" s="4"/>
      <c r="AB7" s="4"/>
      <c r="AC7" s="5"/>
    </row>
    <row r="8" spans="2:29" ht="15.5">
      <c r="M8" s="20" t="s">
        <v>2</v>
      </c>
      <c r="N8" s="20">
        <v>0.252</v>
      </c>
      <c r="O8" s="22">
        <f t="shared" si="0"/>
        <v>8.383233532934133</v>
      </c>
      <c r="Q8" s="20">
        <v>3</v>
      </c>
      <c r="R8" s="20">
        <v>2.2480000000000002</v>
      </c>
      <c r="S8" s="20">
        <v>1E-3</v>
      </c>
      <c r="T8" s="20">
        <v>1</v>
      </c>
      <c r="U8" s="20">
        <f t="shared" si="1"/>
        <v>2248</v>
      </c>
      <c r="W8" s="4"/>
      <c r="X8" s="4"/>
      <c r="Y8" s="4"/>
      <c r="Z8" s="4"/>
      <c r="AA8" s="4"/>
      <c r="AB8" s="4"/>
      <c r="AC8" s="5"/>
    </row>
    <row r="9" spans="2:29" ht="15.5">
      <c r="M9" s="23" t="s">
        <v>3</v>
      </c>
      <c r="N9" s="20">
        <v>1.516</v>
      </c>
      <c r="O9" s="22">
        <f t="shared" si="0"/>
        <v>50.432468396540251</v>
      </c>
      <c r="Q9" s="20">
        <v>4</v>
      </c>
      <c r="R9" s="20">
        <v>2.278</v>
      </c>
      <c r="S9" s="20">
        <v>1E-3</v>
      </c>
      <c r="T9" s="20">
        <v>1</v>
      </c>
      <c r="U9" s="20">
        <f t="shared" si="1"/>
        <v>2278</v>
      </c>
      <c r="W9" s="4"/>
      <c r="X9" s="4"/>
      <c r="Y9" s="4"/>
      <c r="Z9" s="4"/>
      <c r="AA9" s="4"/>
      <c r="AB9" s="4"/>
      <c r="AC9" s="5"/>
    </row>
    <row r="10" spans="2:29" ht="15.5">
      <c r="M10" s="23" t="s">
        <v>4</v>
      </c>
      <c r="N10" s="20">
        <v>1.1659999999999999</v>
      </c>
      <c r="O10" s="22">
        <f t="shared" si="0"/>
        <v>38.789088489687295</v>
      </c>
      <c r="Q10" s="20">
        <v>5</v>
      </c>
      <c r="R10" s="20">
        <v>2.2719999999999998</v>
      </c>
      <c r="S10" s="20">
        <v>1E-3</v>
      </c>
      <c r="T10" s="20">
        <v>1</v>
      </c>
      <c r="U10" s="20">
        <f t="shared" si="1"/>
        <v>2271.9999999999995</v>
      </c>
      <c r="W10" s="4"/>
      <c r="X10" s="4"/>
      <c r="Y10" s="4"/>
      <c r="Z10" s="4"/>
      <c r="AA10" s="4"/>
      <c r="AB10" s="4"/>
      <c r="AC10" s="5"/>
    </row>
    <row r="11" spans="2:29" ht="15.5">
      <c r="M11" s="23" t="s">
        <v>5</v>
      </c>
      <c r="N11" s="20">
        <v>6.2E-2</v>
      </c>
      <c r="O11" s="22">
        <f t="shared" si="0"/>
        <v>2.0625415834996677</v>
      </c>
      <c r="Q11" s="20">
        <v>6</v>
      </c>
      <c r="R11" s="20">
        <v>2.2959999999999998</v>
      </c>
      <c r="S11" s="20">
        <v>1E-3</v>
      </c>
      <c r="T11" s="20">
        <v>1</v>
      </c>
      <c r="U11" s="20">
        <f t="shared" si="1"/>
        <v>2295.9999999999995</v>
      </c>
      <c r="W11" s="4"/>
      <c r="X11" s="4"/>
      <c r="Y11" s="4"/>
      <c r="Z11" s="4"/>
      <c r="AA11" s="4"/>
      <c r="AB11" s="4"/>
      <c r="AC11" s="5"/>
    </row>
    <row r="12" spans="2:29" ht="15.5">
      <c r="M12" s="24" t="s">
        <v>6</v>
      </c>
      <c r="N12" s="21">
        <f>N6+N7+N8+N9+N10+N11</f>
        <v>3.0059999999999998</v>
      </c>
      <c r="O12" s="25">
        <f>SUM(O6:O11)</f>
        <v>100</v>
      </c>
      <c r="Q12" s="20">
        <v>7</v>
      </c>
      <c r="R12" s="20">
        <v>2.2400000000000002</v>
      </c>
      <c r="S12" s="20">
        <v>1E-3</v>
      </c>
      <c r="T12" s="20">
        <v>1</v>
      </c>
      <c r="U12" s="20">
        <f t="shared" si="1"/>
        <v>2240</v>
      </c>
      <c r="W12" s="4"/>
      <c r="X12" s="4"/>
      <c r="Y12" s="4"/>
      <c r="Z12" s="4"/>
      <c r="AA12" s="4"/>
      <c r="AB12" s="4"/>
      <c r="AC12" s="5"/>
    </row>
    <row r="13" spans="2:29" ht="15.5">
      <c r="M13" s="37" t="s">
        <v>81</v>
      </c>
      <c r="N13" s="14"/>
      <c r="O13" s="39">
        <f>(0.25*O6+3.4*O7+8.15*O8+11*O9+14*O10+18*O11)/100</f>
        <v>12.043845642049234</v>
      </c>
      <c r="Q13" s="20">
        <v>8</v>
      </c>
      <c r="R13" s="20">
        <v>2.238</v>
      </c>
      <c r="S13" s="20">
        <v>1E-3</v>
      </c>
      <c r="T13" s="20">
        <v>1</v>
      </c>
      <c r="U13" s="20">
        <f t="shared" si="1"/>
        <v>2238</v>
      </c>
      <c r="W13" s="4"/>
      <c r="X13" s="4"/>
      <c r="Y13" s="4"/>
      <c r="Z13" s="4"/>
      <c r="AA13" s="4"/>
      <c r="AB13" s="4"/>
      <c r="AC13" s="5"/>
    </row>
    <row r="14" spans="2:29" ht="15.5">
      <c r="M14" s="37" t="s">
        <v>74</v>
      </c>
      <c r="N14" s="38"/>
      <c r="O14" s="39">
        <f>O6+O7+O8</f>
        <v>8.7159015302727898</v>
      </c>
      <c r="Q14" s="20">
        <v>9</v>
      </c>
      <c r="R14" s="20">
        <v>2.2559999999999998</v>
      </c>
      <c r="S14" s="20">
        <v>1E-3</v>
      </c>
      <c r="T14" s="20">
        <v>1</v>
      </c>
      <c r="U14" s="20">
        <f t="shared" si="1"/>
        <v>2255.9999999999995</v>
      </c>
    </row>
    <row r="15" spans="2:29" ht="15.5">
      <c r="M15" s="37" t="s">
        <v>80</v>
      </c>
      <c r="N15" s="38"/>
      <c r="O15" s="39">
        <f>O9+O10+O11</f>
        <v>91.284098469727212</v>
      </c>
      <c r="Q15" s="20">
        <v>10</v>
      </c>
      <c r="R15" s="20">
        <v>2.1819999999999999</v>
      </c>
      <c r="S15" s="20">
        <v>1E-3</v>
      </c>
      <c r="T15" s="20">
        <v>1</v>
      </c>
      <c r="U15" s="20">
        <f t="shared" si="1"/>
        <v>2182</v>
      </c>
    </row>
    <row r="16" spans="2:29" ht="15.5">
      <c r="M16" s="37" t="s">
        <v>86</v>
      </c>
      <c r="N16" s="38"/>
      <c r="O16" s="39">
        <f>$O$11</f>
        <v>2.0625415834996677</v>
      </c>
      <c r="Q16" s="27" t="s">
        <v>11</v>
      </c>
      <c r="R16" s="27"/>
      <c r="S16" s="27"/>
      <c r="T16" s="27"/>
      <c r="U16" s="25">
        <f>AVERAGE(U6:U15)</f>
        <v>2253.1999999999998</v>
      </c>
    </row>
    <row r="19" spans="13:24" ht="23.5">
      <c r="M19" s="3" t="s">
        <v>162</v>
      </c>
      <c r="N19" s="2"/>
      <c r="Q19" s="3" t="s">
        <v>21</v>
      </c>
      <c r="R19" s="2"/>
      <c r="S19" s="2"/>
      <c r="T19" s="2"/>
      <c r="U19" s="2"/>
      <c r="X19" s="9"/>
    </row>
    <row r="21" spans="13:24" ht="15.5">
      <c r="M21" s="20"/>
      <c r="N21" s="20"/>
      <c r="Q21" s="20"/>
      <c r="R21" s="19"/>
      <c r="S21" s="19"/>
      <c r="T21" s="19"/>
    </row>
    <row r="22" spans="13:24" ht="17.5">
      <c r="M22" s="19"/>
      <c r="N22" s="21" t="s">
        <v>24</v>
      </c>
      <c r="Q22" s="19"/>
      <c r="R22" s="20" t="s">
        <v>19</v>
      </c>
      <c r="S22" s="20" t="s">
        <v>20</v>
      </c>
      <c r="T22" s="27" t="s">
        <v>71</v>
      </c>
      <c r="U22" s="8"/>
      <c r="V22" s="8"/>
    </row>
    <row r="23" spans="13:24" ht="15.5">
      <c r="M23" s="20">
        <v>1</v>
      </c>
      <c r="N23" s="22">
        <f>((W41-T23)/W41)*100</f>
        <v>16.466492058450438</v>
      </c>
      <c r="Q23" s="20">
        <v>1</v>
      </c>
      <c r="R23" s="20">
        <v>200</v>
      </c>
      <c r="S23" s="20">
        <v>50</v>
      </c>
      <c r="T23" s="22">
        <f>(R23/S23)*1000</f>
        <v>4000</v>
      </c>
    </row>
    <row r="24" spans="13:24" ht="15.5">
      <c r="M24" s="20">
        <v>2</v>
      </c>
      <c r="N24" s="22">
        <f>((W41-T24)/W41)*100</f>
        <v>12.985929227552534</v>
      </c>
      <c r="Q24" s="20">
        <v>2</v>
      </c>
      <c r="R24" s="20">
        <v>200</v>
      </c>
      <c r="S24" s="20">
        <v>48</v>
      </c>
      <c r="T24" s="22">
        <f>(R24/S24)*1000</f>
        <v>4166.666666666667</v>
      </c>
    </row>
    <row r="25" spans="13:24" ht="15.5">
      <c r="M25" s="20">
        <v>3</v>
      </c>
      <c r="N25" s="22">
        <f>((W41-T25)/W41)*100</f>
        <v>18.10440397887298</v>
      </c>
      <c r="Q25" s="20">
        <v>3</v>
      </c>
      <c r="R25" s="20">
        <v>200</v>
      </c>
      <c r="S25" s="20">
        <v>51</v>
      </c>
      <c r="T25" s="22">
        <f>(R25/S25)*1000</f>
        <v>3921.5686274509803</v>
      </c>
    </row>
    <row r="26" spans="13:24" ht="15.5">
      <c r="M26" s="20">
        <v>4</v>
      </c>
      <c r="N26" s="22">
        <f>((W41-T26)/W41)*100</f>
        <v>12.985929227552534</v>
      </c>
      <c r="Q26" s="20">
        <v>4</v>
      </c>
      <c r="R26" s="20">
        <v>200</v>
      </c>
      <c r="S26" s="20">
        <v>48</v>
      </c>
      <c r="T26" s="22">
        <f>(R26/S26)*1000</f>
        <v>4166.666666666667</v>
      </c>
    </row>
    <row r="27" spans="13:24" ht="15.5">
      <c r="M27" s="20">
        <v>5</v>
      </c>
      <c r="N27" s="22">
        <f>((W41-T27)/W41)*100</f>
        <v>14.761726590255547</v>
      </c>
      <c r="Q27" s="20">
        <v>5</v>
      </c>
      <c r="R27" s="20">
        <v>200</v>
      </c>
      <c r="S27" s="20">
        <v>49</v>
      </c>
      <c r="T27" s="22">
        <f>(R27/S27)*1000</f>
        <v>4081.6326530612246</v>
      </c>
    </row>
    <row r="28" spans="13:24" ht="15.5">
      <c r="M28" s="27" t="s">
        <v>11</v>
      </c>
      <c r="N28" s="25">
        <f>AVERAGE(N23:N27)</f>
        <v>15.060896216536808</v>
      </c>
      <c r="Q28" s="27" t="s">
        <v>11</v>
      </c>
      <c r="R28" s="27"/>
      <c r="S28" s="27"/>
      <c r="T28" s="25">
        <f>AVERAGE(T23:T27)</f>
        <v>4067.3069227691076</v>
      </c>
    </row>
    <row r="31" spans="13:24" ht="23.5">
      <c r="M31" s="3" t="s">
        <v>83</v>
      </c>
      <c r="Q31" s="3" t="s">
        <v>22</v>
      </c>
      <c r="R31" s="2"/>
      <c r="S31" s="2"/>
    </row>
    <row r="32" spans="13:24" ht="15.5">
      <c r="M32" s="20">
        <v>0</v>
      </c>
    </row>
    <row r="33" spans="2:29" ht="15.5">
      <c r="Q33" s="20"/>
      <c r="R33" s="19"/>
      <c r="S33" s="19"/>
      <c r="T33" s="19"/>
      <c r="U33" s="19"/>
      <c r="V33" s="19"/>
      <c r="W33" s="19"/>
    </row>
    <row r="34" spans="2:29" ht="17.5">
      <c r="Q34" s="20"/>
      <c r="R34" s="20" t="s">
        <v>13</v>
      </c>
      <c r="S34" s="20" t="s">
        <v>14</v>
      </c>
      <c r="T34" s="20" t="s">
        <v>15</v>
      </c>
      <c r="U34" s="20" t="s">
        <v>16</v>
      </c>
      <c r="V34" s="20" t="s">
        <v>17</v>
      </c>
      <c r="W34" s="43" t="s">
        <v>72</v>
      </c>
      <c r="X34" s="44"/>
      <c r="Y34" s="44"/>
      <c r="Z34" s="44"/>
    </row>
    <row r="35" spans="2:29" ht="15.5">
      <c r="Q35" s="20">
        <v>1</v>
      </c>
      <c r="R35" s="20">
        <v>73.150000000000006</v>
      </c>
      <c r="S35" s="20">
        <v>43.91</v>
      </c>
      <c r="T35" s="20">
        <v>139.54</v>
      </c>
      <c r="U35" s="20">
        <f>T35-S35</f>
        <v>95.63</v>
      </c>
      <c r="V35" s="20">
        <v>148.87</v>
      </c>
      <c r="W35" s="22">
        <f>((U35/(R35-(V35-U35)))*((1-1.29)+1.29))*1000</f>
        <v>4803.1140130587646</v>
      </c>
    </row>
    <row r="36" spans="2:29" ht="23.5">
      <c r="M36" s="3" t="s">
        <v>111</v>
      </c>
      <c r="Q36" s="20">
        <v>2</v>
      </c>
      <c r="R36" s="20">
        <v>72.03</v>
      </c>
      <c r="S36" s="20">
        <v>42.28</v>
      </c>
      <c r="T36" s="20">
        <v>135.97999999999999</v>
      </c>
      <c r="U36" s="20">
        <f>T36-S36</f>
        <v>93.699999999999989</v>
      </c>
      <c r="V36" s="20">
        <v>147.25</v>
      </c>
      <c r="W36" s="22">
        <f>((U36/(R36-(V36-U36)))*((1-1.29)+1.29))*1000</f>
        <v>5070.3463203463225</v>
      </c>
    </row>
    <row r="37" spans="2:29" ht="15.5">
      <c r="M37" s="19" t="s">
        <v>116</v>
      </c>
      <c r="Q37" s="20">
        <v>3</v>
      </c>
      <c r="R37" s="20">
        <v>73.040000000000006</v>
      </c>
      <c r="S37" s="20">
        <v>44.37</v>
      </c>
      <c r="T37" s="20">
        <v>140.91999999999999</v>
      </c>
      <c r="U37" s="20">
        <f>T37-S37</f>
        <v>96.549999999999983</v>
      </c>
      <c r="V37" s="20">
        <v>149.76</v>
      </c>
      <c r="W37" s="22">
        <f>((U37/(R37-(V37-U37)))*((1-1.29)+1.29))*1000</f>
        <v>4868.8855269793239</v>
      </c>
    </row>
    <row r="38" spans="2:29" ht="15.5">
      <c r="M38" t="s">
        <v>112</v>
      </c>
      <c r="Q38" s="20">
        <v>4</v>
      </c>
      <c r="R38" s="20">
        <v>73.069999999999993</v>
      </c>
      <c r="S38" s="20">
        <v>41.4</v>
      </c>
      <c r="T38" s="20">
        <v>145.52000000000001</v>
      </c>
      <c r="U38" s="20">
        <f>T38-S38</f>
        <v>104.12</v>
      </c>
      <c r="V38" s="20">
        <v>155.38</v>
      </c>
      <c r="W38" s="22">
        <f t="shared" ref="W38:W39" si="2">((U38/(R38-(V38-U38)))*((1-1.29)+1.29))*1000</f>
        <v>4773.9569005043559</v>
      </c>
    </row>
    <row r="39" spans="2:29" ht="15.5">
      <c r="Q39" s="20">
        <v>5</v>
      </c>
      <c r="R39" s="20">
        <v>73.010000000000005</v>
      </c>
      <c r="S39" s="20">
        <v>43.01</v>
      </c>
      <c r="T39" s="20">
        <v>141.05000000000001</v>
      </c>
      <c r="U39" s="20">
        <f t="shared" ref="U39" si="3">T39-S39</f>
        <v>98.04000000000002</v>
      </c>
      <c r="V39" s="20">
        <v>148.9</v>
      </c>
      <c r="W39" s="22">
        <f t="shared" si="2"/>
        <v>4426.1851015801321</v>
      </c>
    </row>
    <row r="40" spans="2:29" ht="15.5">
      <c r="Q40" s="20"/>
      <c r="R40" s="20"/>
      <c r="S40" s="20"/>
      <c r="T40" s="20"/>
      <c r="U40" s="20"/>
      <c r="V40" s="20"/>
      <c r="W40" s="22"/>
    </row>
    <row r="41" spans="2:29" ht="15.5">
      <c r="Q41" s="27" t="s">
        <v>11</v>
      </c>
      <c r="R41" s="27"/>
      <c r="S41" s="21"/>
      <c r="T41" s="21"/>
      <c r="U41" s="21"/>
      <c r="V41" s="21"/>
      <c r="W41" s="25">
        <f>AVERAGEA(W35:W39)</f>
        <v>4788.4975724937804</v>
      </c>
    </row>
    <row r="42" spans="2:29" ht="15.5">
      <c r="Q42" s="19"/>
      <c r="R42" s="19"/>
      <c r="S42" s="20"/>
      <c r="T42" s="20"/>
      <c r="U42" s="20"/>
      <c r="V42" s="20"/>
      <c r="W42" s="22"/>
    </row>
    <row r="43" spans="2:29" ht="15.5">
      <c r="Q43" s="19"/>
      <c r="R43" s="19"/>
      <c r="S43" s="20"/>
      <c r="T43" s="20"/>
      <c r="U43" s="20"/>
      <c r="V43" s="20"/>
      <c r="W43" s="22"/>
    </row>
    <row r="44" spans="2:29" ht="15.5">
      <c r="Q44" s="19"/>
      <c r="R44" s="19"/>
      <c r="S44" s="20"/>
      <c r="T44" s="20"/>
      <c r="U44" s="20"/>
      <c r="V44" s="20"/>
      <c r="W44" s="22"/>
    </row>
    <row r="45" spans="2:29" ht="15.5">
      <c r="Q45" s="19"/>
      <c r="R45" s="19"/>
      <c r="S45" s="20"/>
      <c r="T45" s="20"/>
      <c r="U45" s="20"/>
      <c r="V45" s="20"/>
      <c r="W45" s="22"/>
    </row>
    <row r="46" spans="2:29" ht="23.5">
      <c r="B46" s="3" t="s">
        <v>53</v>
      </c>
      <c r="C46" s="2"/>
      <c r="D46" s="2"/>
      <c r="E46" s="2"/>
    </row>
    <row r="48" spans="2:29" ht="15.5">
      <c r="B48" s="28" t="s">
        <v>26</v>
      </c>
      <c r="C48" s="28" t="s">
        <v>27</v>
      </c>
      <c r="D48" s="28"/>
      <c r="E48" s="28" t="s">
        <v>28</v>
      </c>
      <c r="F48" s="28" t="s">
        <v>29</v>
      </c>
      <c r="G48" s="28" t="s">
        <v>30</v>
      </c>
      <c r="H48" s="28" t="s">
        <v>31</v>
      </c>
      <c r="I48" s="28" t="s">
        <v>32</v>
      </c>
      <c r="J48" s="28" t="s">
        <v>33</v>
      </c>
      <c r="K48" s="28" t="s">
        <v>34</v>
      </c>
      <c r="L48" s="28" t="s">
        <v>35</v>
      </c>
      <c r="M48" s="28" t="s">
        <v>36</v>
      </c>
      <c r="N48" s="28" t="s">
        <v>37</v>
      </c>
      <c r="O48" s="28" t="s">
        <v>38</v>
      </c>
      <c r="P48" s="28" t="s">
        <v>39</v>
      </c>
      <c r="Q48" s="28" t="s">
        <v>40</v>
      </c>
      <c r="R48" s="28" t="s">
        <v>41</v>
      </c>
      <c r="S48" s="29" t="s">
        <v>42</v>
      </c>
      <c r="T48" s="29" t="s">
        <v>43</v>
      </c>
      <c r="U48" s="29" t="s">
        <v>44</v>
      </c>
      <c r="V48" s="29" t="s">
        <v>45</v>
      </c>
      <c r="W48" s="29" t="s">
        <v>46</v>
      </c>
      <c r="X48" s="29" t="s">
        <v>47</v>
      </c>
      <c r="Y48" s="29" t="s">
        <v>48</v>
      </c>
      <c r="Z48" s="29" t="s">
        <v>49</v>
      </c>
      <c r="AA48" s="29" t="s">
        <v>50</v>
      </c>
      <c r="AB48" s="29" t="s">
        <v>51</v>
      </c>
      <c r="AC48" s="29" t="s">
        <v>87</v>
      </c>
    </row>
    <row r="49" spans="2:29" ht="15.5">
      <c r="B49" s="30">
        <v>1</v>
      </c>
      <c r="C49" s="31" t="s">
        <v>249</v>
      </c>
      <c r="D49" s="30"/>
      <c r="E49" s="30">
        <v>29.37</v>
      </c>
      <c r="F49" s="32">
        <v>68.572999999999993</v>
      </c>
      <c r="G49" s="30" t="s">
        <v>52</v>
      </c>
      <c r="H49" s="30">
        <v>4.8000000000000001E-2</v>
      </c>
      <c r="I49" s="30">
        <v>2.7E-2</v>
      </c>
      <c r="J49" s="30">
        <v>7.2999999999999995E-2</v>
      </c>
      <c r="K49" s="30">
        <v>0.216</v>
      </c>
      <c r="L49" s="30">
        <v>0.11</v>
      </c>
      <c r="M49" s="30" t="s">
        <v>52</v>
      </c>
      <c r="N49" s="30">
        <v>4.1000000000000002E-2</v>
      </c>
      <c r="O49" s="32">
        <v>1.2150000000000001</v>
      </c>
      <c r="P49" s="30">
        <v>0.06</v>
      </c>
      <c r="Q49" s="30">
        <v>1.4E-2</v>
      </c>
      <c r="R49" s="30" t="s">
        <v>52</v>
      </c>
      <c r="S49" s="30">
        <v>0.30199999999999999</v>
      </c>
      <c r="T49" s="30">
        <v>0</v>
      </c>
      <c r="U49" s="30">
        <v>0.20699999999999999</v>
      </c>
      <c r="V49" s="32">
        <v>2.6</v>
      </c>
      <c r="W49" s="30">
        <v>9.5000000000000001E-2</v>
      </c>
      <c r="X49" s="30">
        <v>0.13300000000000001</v>
      </c>
      <c r="Y49" s="30">
        <v>0</v>
      </c>
      <c r="Z49" s="30">
        <v>88.185000000000002</v>
      </c>
      <c r="AA49" s="30">
        <v>98.06</v>
      </c>
      <c r="AB49" s="30">
        <v>94.631</v>
      </c>
      <c r="AC49" s="39">
        <f>(S49+T49)/V49</f>
        <v>0.11615384615384615</v>
      </c>
    </row>
    <row r="50" spans="2:29" ht="15.5">
      <c r="B50" s="20">
        <v>2</v>
      </c>
      <c r="C50" s="33" t="s">
        <v>250</v>
      </c>
      <c r="D50" s="20"/>
      <c r="E50" s="20">
        <v>29.055</v>
      </c>
      <c r="F50" s="34">
        <v>68.668999999999997</v>
      </c>
      <c r="G50" s="20" t="s">
        <v>52</v>
      </c>
      <c r="H50" s="20">
        <v>4.9000000000000002E-2</v>
      </c>
      <c r="I50" s="20">
        <v>0.03</v>
      </c>
      <c r="J50" s="20">
        <v>8.5999999999999993E-2</v>
      </c>
      <c r="K50" s="20">
        <v>0.29799999999999999</v>
      </c>
      <c r="L50" s="20">
        <v>0.11600000000000001</v>
      </c>
      <c r="M50" s="20" t="s">
        <v>52</v>
      </c>
      <c r="N50" s="20">
        <v>4.2000000000000003E-2</v>
      </c>
      <c r="O50" s="34">
        <v>1.22</v>
      </c>
      <c r="P50" s="20">
        <v>5.6000000000000001E-2</v>
      </c>
      <c r="Q50" s="20">
        <v>1.4999999999999999E-2</v>
      </c>
      <c r="R50" s="20" t="s">
        <v>52</v>
      </c>
      <c r="S50" s="20">
        <v>0.41699999999999998</v>
      </c>
      <c r="T50" s="20">
        <v>0</v>
      </c>
      <c r="U50" s="20">
        <v>0.23300000000000001</v>
      </c>
      <c r="V50" s="34">
        <v>2.6120000000000001</v>
      </c>
      <c r="W50" s="20">
        <v>9.7000000000000003E-2</v>
      </c>
      <c r="X50" s="20">
        <v>0.14000000000000001</v>
      </c>
      <c r="Y50" s="20">
        <v>2.5000000000000001E-2</v>
      </c>
      <c r="Z50" s="20">
        <v>88.308000000000007</v>
      </c>
      <c r="AA50" s="20">
        <v>98.197000000000003</v>
      </c>
      <c r="AB50" s="20">
        <v>94.763000000000005</v>
      </c>
      <c r="AC50" s="39">
        <f t="shared" ref="AC50:AC52" si="4">(S50+T50)/V50</f>
        <v>0.15964777947932618</v>
      </c>
    </row>
    <row r="51" spans="2:29" ht="15.5">
      <c r="B51" s="20">
        <v>3</v>
      </c>
      <c r="C51" s="33" t="s">
        <v>251</v>
      </c>
      <c r="D51" s="20"/>
      <c r="E51" s="20">
        <v>30.417000000000002</v>
      </c>
      <c r="F51" s="34">
        <v>67.481999999999999</v>
      </c>
      <c r="G51" s="20" t="s">
        <v>52</v>
      </c>
      <c r="H51" s="20">
        <v>4.8000000000000001E-2</v>
      </c>
      <c r="I51" s="20">
        <v>2.5999999999999999E-2</v>
      </c>
      <c r="J51" s="20">
        <v>9.0999999999999998E-2</v>
      </c>
      <c r="K51" s="20">
        <v>0.19800000000000001</v>
      </c>
      <c r="L51" s="20">
        <v>0.128</v>
      </c>
      <c r="M51" s="20" t="s">
        <v>52</v>
      </c>
      <c r="N51" s="20">
        <v>4.1000000000000002E-2</v>
      </c>
      <c r="O51" s="34">
        <v>1.1579999999999999</v>
      </c>
      <c r="P51" s="20">
        <v>0.06</v>
      </c>
      <c r="Q51" s="20">
        <v>1.9E-2</v>
      </c>
      <c r="R51" s="20" t="s">
        <v>52</v>
      </c>
      <c r="S51" s="20">
        <v>0.27700000000000002</v>
      </c>
      <c r="T51" s="20">
        <v>0</v>
      </c>
      <c r="U51" s="20">
        <v>0.13</v>
      </c>
      <c r="V51" s="34">
        <v>2.4780000000000002</v>
      </c>
      <c r="W51" s="20">
        <v>9.5000000000000001E-2</v>
      </c>
      <c r="X51" s="20">
        <v>0.154</v>
      </c>
      <c r="Y51" s="20">
        <v>0</v>
      </c>
      <c r="Z51" s="20">
        <v>86.781999999999996</v>
      </c>
      <c r="AA51" s="20">
        <v>96.498999999999995</v>
      </c>
      <c r="AB51" s="20">
        <v>93.125</v>
      </c>
      <c r="AC51" s="39">
        <f t="shared" si="4"/>
        <v>0.11178369652945924</v>
      </c>
    </row>
    <row r="52" spans="2:29" ht="15.5">
      <c r="B52" s="20">
        <v>4</v>
      </c>
      <c r="C52" s="33" t="s">
        <v>252</v>
      </c>
      <c r="D52" s="20"/>
      <c r="E52" s="20">
        <v>30.756</v>
      </c>
      <c r="F52" s="34">
        <v>66.018000000000001</v>
      </c>
      <c r="G52" s="20" t="s">
        <v>52</v>
      </c>
      <c r="H52" s="20">
        <v>3.9E-2</v>
      </c>
      <c r="I52" s="20">
        <v>0.02</v>
      </c>
      <c r="J52" s="20">
        <v>7.8E-2</v>
      </c>
      <c r="K52" s="20">
        <v>0.14799999999999999</v>
      </c>
      <c r="L52" s="20">
        <v>0.122</v>
      </c>
      <c r="M52" s="20" t="s">
        <v>52</v>
      </c>
      <c r="N52" s="20">
        <v>4.2000000000000003E-2</v>
      </c>
      <c r="O52" s="34">
        <v>2.3969999999999998</v>
      </c>
      <c r="P52" s="20">
        <v>5.3999999999999999E-2</v>
      </c>
      <c r="Q52" s="20">
        <v>1.6E-2</v>
      </c>
      <c r="R52" s="20" t="s">
        <v>52</v>
      </c>
      <c r="S52" s="20">
        <v>0.20799999999999999</v>
      </c>
      <c r="T52" s="20">
        <v>0</v>
      </c>
      <c r="U52" s="20">
        <v>0.20699999999999999</v>
      </c>
      <c r="V52" s="34">
        <v>5.1289999999999996</v>
      </c>
      <c r="W52" s="20">
        <v>9.7000000000000003E-2</v>
      </c>
      <c r="X52" s="20">
        <v>0.14699999999999999</v>
      </c>
      <c r="Y52" s="20">
        <v>2.7E-2</v>
      </c>
      <c r="Z52" s="20">
        <v>84.899000000000001</v>
      </c>
      <c r="AA52" s="20">
        <v>94.405000000000001</v>
      </c>
      <c r="AB52" s="20">
        <v>91.103999999999999</v>
      </c>
      <c r="AC52" s="39">
        <f t="shared" si="4"/>
        <v>4.0553714174302986E-2</v>
      </c>
    </row>
    <row r="53" spans="2:29">
      <c r="B53" s="4"/>
      <c r="C53" s="6"/>
      <c r="D53" s="4"/>
      <c r="E53" s="4"/>
      <c r="F53" s="11"/>
      <c r="G53" s="4"/>
      <c r="H53" s="4"/>
      <c r="I53" s="4"/>
      <c r="J53" s="4"/>
      <c r="K53" s="4"/>
      <c r="L53" s="4"/>
      <c r="M53" s="4"/>
      <c r="N53" s="4"/>
      <c r="O53" s="11"/>
      <c r="P53" s="4"/>
      <c r="Q53" s="4"/>
      <c r="R53" s="4"/>
      <c r="S53" s="4"/>
      <c r="T53" s="4"/>
      <c r="U53" s="4"/>
      <c r="V53" s="11"/>
      <c r="W53" s="4"/>
      <c r="X53" s="4"/>
      <c r="Y53" s="4"/>
      <c r="Z53" s="4"/>
      <c r="AA53" s="4"/>
      <c r="AB53" s="4"/>
    </row>
    <row r="54" spans="2:29">
      <c r="B54" s="4"/>
      <c r="C54" s="6"/>
      <c r="D54" s="4"/>
      <c r="E54" s="4"/>
      <c r="F54" s="11"/>
      <c r="G54" s="4"/>
      <c r="H54" s="4"/>
      <c r="I54" s="4"/>
      <c r="J54" s="4"/>
      <c r="K54" s="4"/>
      <c r="L54" s="4"/>
      <c r="M54" s="4"/>
      <c r="N54" s="4"/>
      <c r="O54" s="11"/>
      <c r="P54" s="4"/>
      <c r="Q54" s="4"/>
      <c r="R54" s="4"/>
      <c r="S54" s="4"/>
      <c r="T54" s="4"/>
      <c r="U54" s="4"/>
      <c r="V54" s="11"/>
      <c r="W54" s="4"/>
      <c r="X54" s="4"/>
      <c r="Y54" s="4"/>
      <c r="Z54" s="4"/>
      <c r="AA54" s="4"/>
      <c r="AB54" s="4"/>
    </row>
    <row r="55" spans="2:29" ht="23.5">
      <c r="B55" s="3" t="s">
        <v>54</v>
      </c>
      <c r="C55" s="2"/>
      <c r="D55" s="2"/>
      <c r="E55" s="2"/>
    </row>
    <row r="56" spans="2:29" ht="23.5">
      <c r="B56" s="9"/>
    </row>
    <row r="57" spans="2:29" ht="28.5">
      <c r="B57" s="9"/>
      <c r="G57" s="16" t="s">
        <v>55</v>
      </c>
      <c r="H57" s="17"/>
      <c r="M57" s="13"/>
      <c r="N57" s="18" t="s">
        <v>56</v>
      </c>
      <c r="S57" s="18" t="s">
        <v>57</v>
      </c>
    </row>
    <row r="91" spans="5:20">
      <c r="P91" s="15"/>
    </row>
    <row r="92" spans="5:20" s="19" customFormat="1" ht="15.5">
      <c r="E92" s="33" t="s">
        <v>58</v>
      </c>
      <c r="F92"/>
      <c r="G92"/>
      <c r="H92"/>
      <c r="I92"/>
      <c r="J92"/>
      <c r="K92"/>
      <c r="L92"/>
      <c r="M92"/>
      <c r="N92"/>
      <c r="P92" s="36"/>
      <c r="R92" s="33" t="s">
        <v>58</v>
      </c>
      <c r="T92" s="35">
        <f>$O$8</f>
        <v>8.383233532934133</v>
      </c>
    </row>
    <row r="93" spans="5:20" s="19" customFormat="1" ht="15.5">
      <c r="E93" s="33" t="s">
        <v>59</v>
      </c>
      <c r="F93"/>
      <c r="G93"/>
      <c r="H93"/>
      <c r="I93"/>
      <c r="J93"/>
      <c r="K93"/>
      <c r="L93"/>
      <c r="M93"/>
      <c r="N93"/>
      <c r="P93" s="36"/>
      <c r="R93" s="33" t="s">
        <v>59</v>
      </c>
      <c r="T93" s="35">
        <f>$F$52</f>
        <v>66.018000000000001</v>
      </c>
    </row>
    <row r="94" spans="5:20" s="19" customFormat="1" ht="17.5">
      <c r="E94" s="33" t="s">
        <v>73</v>
      </c>
      <c r="F94"/>
      <c r="G94"/>
      <c r="H94"/>
      <c r="I94"/>
      <c r="J94"/>
      <c r="K94"/>
      <c r="L94"/>
      <c r="M94"/>
      <c r="N94"/>
      <c r="R94" s="33" t="s">
        <v>73</v>
      </c>
      <c r="T94" s="35">
        <f>$V$52</f>
        <v>5.1289999999999996</v>
      </c>
    </row>
    <row r="98" spans="2:6" ht="23.5">
      <c r="B98" s="3" t="s">
        <v>60</v>
      </c>
      <c r="C98" s="2"/>
      <c r="D98" s="2"/>
      <c r="E98" s="2"/>
      <c r="F98" s="2"/>
    </row>
    <row r="115" spans="2:8" ht="23.5">
      <c r="B115" s="3" t="s">
        <v>61</v>
      </c>
      <c r="C115" s="2"/>
      <c r="D115" s="2"/>
      <c r="E115" s="2"/>
      <c r="F115" s="2"/>
    </row>
    <row r="117" spans="2:8" ht="18.5">
      <c r="B117" s="1"/>
      <c r="C117" s="19"/>
      <c r="D117" s="19"/>
      <c r="E117" s="27" t="s">
        <v>102</v>
      </c>
      <c r="G117" s="27" t="s">
        <v>91</v>
      </c>
      <c r="H117" s="8"/>
    </row>
    <row r="118" spans="2:8" ht="18.5">
      <c r="B118" s="1"/>
      <c r="C118" s="19" t="s">
        <v>99</v>
      </c>
      <c r="D118" s="19"/>
      <c r="E118" s="20" t="s">
        <v>103</v>
      </c>
      <c r="F118" s="19"/>
      <c r="G118" s="20" t="s">
        <v>90</v>
      </c>
    </row>
    <row r="119" spans="2:8" ht="18.5">
      <c r="B119" s="1"/>
      <c r="C119" s="19" t="s">
        <v>100</v>
      </c>
      <c r="D119" s="19"/>
      <c r="E119" s="20" t="s">
        <v>105</v>
      </c>
      <c r="F119" s="19"/>
      <c r="G119" s="20" t="s">
        <v>104</v>
      </c>
    </row>
    <row r="120" spans="2:8" ht="18.5">
      <c r="B120" s="1"/>
      <c r="C120" s="19" t="s">
        <v>101</v>
      </c>
      <c r="D120" s="19"/>
      <c r="E120" s="20" t="s">
        <v>103</v>
      </c>
      <c r="F120" s="19"/>
      <c r="G120" s="20" t="s">
        <v>106</v>
      </c>
    </row>
    <row r="121" spans="2:8" ht="18.5">
      <c r="B121" s="1"/>
      <c r="C121" s="19" t="s">
        <v>93</v>
      </c>
      <c r="D121" s="19"/>
      <c r="E121" s="20"/>
      <c r="F121" s="19"/>
      <c r="G121" s="20">
        <v>1500</v>
      </c>
    </row>
    <row r="122" spans="2:8" ht="18.5">
      <c r="B122" s="1"/>
      <c r="C122" s="19" t="s">
        <v>94</v>
      </c>
      <c r="D122" s="19"/>
      <c r="E122" s="20"/>
      <c r="F122" s="19"/>
      <c r="G122" s="20" t="s">
        <v>96</v>
      </c>
    </row>
    <row r="123" spans="2:8" ht="18.5">
      <c r="B123" s="1"/>
      <c r="C123" s="19" t="s">
        <v>92</v>
      </c>
      <c r="D123" s="19"/>
      <c r="E123" s="20"/>
      <c r="F123" s="19"/>
      <c r="G123" s="20" t="s">
        <v>96</v>
      </c>
    </row>
    <row r="124" spans="2:8" ht="18.5">
      <c r="B124" s="1"/>
      <c r="C124" s="19" t="s">
        <v>95</v>
      </c>
      <c r="D124" s="19"/>
      <c r="E124" s="20"/>
      <c r="F124" s="19"/>
      <c r="G124" s="20" t="s">
        <v>96</v>
      </c>
    </row>
    <row r="125" spans="2:8" ht="18.5">
      <c r="B125" s="1"/>
    </row>
    <row r="126" spans="2:8" ht="18.5">
      <c r="B126" s="1"/>
    </row>
    <row r="131" spans="2:7" ht="23.5">
      <c r="B131" s="3" t="s">
        <v>62</v>
      </c>
      <c r="C131" s="2"/>
      <c r="D131" s="2"/>
      <c r="E131" s="2"/>
      <c r="F131" s="2"/>
    </row>
    <row r="133" spans="2:7" ht="15" customHeight="1">
      <c r="C133" s="69" t="s">
        <v>130</v>
      </c>
      <c r="D133" s="69"/>
      <c r="E133" s="69"/>
      <c r="F133" s="69"/>
      <c r="G133" s="69"/>
    </row>
    <row r="134" spans="2:7" ht="15" customHeight="1">
      <c r="C134" s="69"/>
      <c r="D134" s="69"/>
      <c r="E134" s="69"/>
      <c r="F134" s="69"/>
      <c r="G134" s="69"/>
    </row>
    <row r="135" spans="2:7" ht="15" customHeight="1">
      <c r="C135" s="69"/>
      <c r="D135" s="69"/>
      <c r="E135" s="69"/>
      <c r="F135" s="69"/>
      <c r="G135" s="69"/>
    </row>
    <row r="136" spans="2:7" ht="15" customHeight="1">
      <c r="C136" s="69"/>
      <c r="D136" s="69"/>
      <c r="E136" s="69"/>
      <c r="F136" s="69"/>
      <c r="G136" s="69"/>
    </row>
    <row r="137" spans="2:7" ht="15" customHeight="1">
      <c r="C137" s="69"/>
      <c r="D137" s="69"/>
      <c r="E137" s="69"/>
      <c r="F137" s="69"/>
      <c r="G137" s="69"/>
    </row>
    <row r="138" spans="2:7" ht="15" customHeight="1">
      <c r="C138" s="69"/>
      <c r="D138" s="69"/>
      <c r="E138" s="69"/>
      <c r="F138" s="69"/>
      <c r="G138" s="69"/>
    </row>
    <row r="139" spans="2:7" ht="15" customHeight="1">
      <c r="C139" s="69"/>
      <c r="D139" s="69"/>
      <c r="E139" s="69"/>
      <c r="F139" s="69"/>
      <c r="G139" s="69"/>
    </row>
    <row r="140" spans="2:7" ht="15" customHeight="1">
      <c r="C140" s="69"/>
      <c r="D140" s="69"/>
      <c r="E140" s="69"/>
      <c r="F140" s="69"/>
      <c r="G140" s="69"/>
    </row>
    <row r="141" spans="2:7" ht="15" customHeight="1">
      <c r="C141" s="69"/>
      <c r="D141" s="69"/>
      <c r="E141" s="69"/>
      <c r="F141" s="69"/>
      <c r="G141" s="69"/>
    </row>
    <row r="142" spans="2:7">
      <c r="C142" s="69"/>
      <c r="D142" s="69"/>
      <c r="E142" s="69"/>
      <c r="F142" s="69"/>
      <c r="G142" s="69"/>
    </row>
    <row r="143" spans="2:7">
      <c r="C143" s="69"/>
      <c r="D143" s="69"/>
      <c r="E143" s="69"/>
      <c r="F143" s="69"/>
      <c r="G143" s="69"/>
    </row>
    <row r="144" spans="2:7">
      <c r="C144" s="69"/>
      <c r="D144" s="69"/>
      <c r="E144" s="69"/>
      <c r="F144" s="69"/>
      <c r="G144" s="69"/>
    </row>
    <row r="146" spans="3:7" ht="15.5">
      <c r="C146" s="27" t="s">
        <v>122</v>
      </c>
      <c r="G146" s="27" t="s">
        <v>124</v>
      </c>
    </row>
    <row r="148" spans="3:7" ht="15.5">
      <c r="C148" s="19" t="s">
        <v>126</v>
      </c>
      <c r="D148" s="19"/>
      <c r="E148" s="38" t="s">
        <v>123</v>
      </c>
      <c r="G148" t="s">
        <v>125</v>
      </c>
    </row>
    <row r="149" spans="3:7" ht="15.5">
      <c r="C149" s="19" t="s">
        <v>127</v>
      </c>
      <c r="E149" s="38" t="s">
        <v>128</v>
      </c>
      <c r="G149" t="s">
        <v>129</v>
      </c>
    </row>
    <row r="161" spans="2:8" ht="23.5">
      <c r="B161" s="3" t="s">
        <v>164</v>
      </c>
      <c r="C161" s="2"/>
      <c r="D161" s="2"/>
      <c r="E161" s="2"/>
      <c r="F161" s="2"/>
      <c r="G161" s="2"/>
      <c r="H161" s="2"/>
    </row>
    <row r="163" spans="2:8">
      <c r="B163" s="8" t="s">
        <v>24</v>
      </c>
      <c r="C163" s="45"/>
      <c r="D163">
        <v>2.5299999999999998</v>
      </c>
    </row>
    <row r="179" spans="2:8" ht="23.5">
      <c r="B179" s="3" t="s">
        <v>63</v>
      </c>
      <c r="C179" s="2"/>
      <c r="D179" s="2"/>
      <c r="E179" s="2"/>
      <c r="F179" s="2"/>
    </row>
    <row r="180" spans="2:8" ht="15.75" customHeight="1">
      <c r="B180" s="9"/>
    </row>
    <row r="181" spans="2:8" ht="15.5">
      <c r="B181" s="20" t="s">
        <v>169</v>
      </c>
      <c r="C181" s="4"/>
      <c r="F181" s="19"/>
      <c r="G181" s="19"/>
      <c r="H181" s="19"/>
    </row>
    <row r="182" spans="2:8" ht="15.5">
      <c r="B182" s="20" t="s">
        <v>171</v>
      </c>
      <c r="C182" s="4" t="s">
        <v>172</v>
      </c>
      <c r="F182" s="19"/>
      <c r="G182" s="19"/>
      <c r="H182" s="19"/>
    </row>
    <row r="183" spans="2:8" ht="15.5">
      <c r="B183" s="20" t="s">
        <v>84</v>
      </c>
      <c r="C183" s="4" t="s">
        <v>173</v>
      </c>
      <c r="F183" s="19" t="s">
        <v>170</v>
      </c>
      <c r="G183" s="19"/>
      <c r="H183" s="19"/>
    </row>
    <row r="184" spans="2:8" ht="15.5">
      <c r="B184" s="20" t="s">
        <v>154</v>
      </c>
      <c r="C184" s="20">
        <v>10</v>
      </c>
      <c r="F184" s="48" t="s">
        <v>165</v>
      </c>
      <c r="G184" s="49">
        <v>10.64</v>
      </c>
    </row>
    <row r="185" spans="2:8" ht="15.5">
      <c r="B185" s="23" t="s">
        <v>157</v>
      </c>
      <c r="C185" s="20">
        <v>8.9359999999999999</v>
      </c>
      <c r="F185" s="48" t="s">
        <v>166</v>
      </c>
      <c r="G185" s="49">
        <v>4.76</v>
      </c>
    </row>
    <row r="186" spans="2:8" ht="15.5">
      <c r="B186" s="23" t="s">
        <v>158</v>
      </c>
      <c r="C186" s="20">
        <v>0.58799999999999997</v>
      </c>
      <c r="F186" s="47" t="s">
        <v>167</v>
      </c>
      <c r="G186" s="14">
        <v>4.34</v>
      </c>
    </row>
    <row r="187" spans="2:8" ht="15.5">
      <c r="B187" s="23" t="s">
        <v>159</v>
      </c>
      <c r="C187" s="20">
        <v>4.2000000000000003E-2</v>
      </c>
      <c r="F187" s="47" t="s">
        <v>168</v>
      </c>
      <c r="G187" s="14">
        <v>3.74</v>
      </c>
    </row>
    <row r="188" spans="2:8" ht="15.5">
      <c r="B188" s="23" t="s">
        <v>160</v>
      </c>
      <c r="C188" s="20">
        <v>2.5999999999999999E-2</v>
      </c>
    </row>
    <row r="189" spans="2:8" ht="15.5">
      <c r="B189" s="23" t="s">
        <v>155</v>
      </c>
      <c r="C189" s="20">
        <v>2.8000000000000001E-2</v>
      </c>
    </row>
    <row r="190" spans="2:8" ht="15.5">
      <c r="B190" s="23" t="s">
        <v>156</v>
      </c>
      <c r="C190" s="20">
        <v>6.0000000000000001E-3</v>
      </c>
    </row>
    <row r="191" spans="2:8" ht="15.5">
      <c r="B191" s="23" t="s">
        <v>161</v>
      </c>
      <c r="C191" s="20">
        <v>0.374</v>
      </c>
    </row>
    <row r="193" spans="2:10" ht="23.5">
      <c r="B193" s="3" t="s">
        <v>64</v>
      </c>
      <c r="C193" s="2"/>
      <c r="D193" s="2"/>
      <c r="E193" s="2"/>
      <c r="F193" s="2"/>
    </row>
    <row r="194" spans="2:10" ht="15.75" customHeight="1">
      <c r="B194" s="9"/>
    </row>
    <row r="195" spans="2:10" ht="15.5">
      <c r="B195" s="19" t="s">
        <v>186</v>
      </c>
    </row>
    <row r="196" spans="2:10" ht="15.5">
      <c r="B196" s="68" t="s">
        <v>175</v>
      </c>
      <c r="C196" s="51" t="s">
        <v>176</v>
      </c>
      <c r="D196" s="68" t="s">
        <v>178</v>
      </c>
      <c r="E196" s="70" t="s">
        <v>179</v>
      </c>
      <c r="F196" s="52" t="s">
        <v>180</v>
      </c>
      <c r="G196" s="51" t="s">
        <v>182</v>
      </c>
      <c r="H196" s="68" t="s">
        <v>183</v>
      </c>
      <c r="I196" s="68" t="s">
        <v>184</v>
      </c>
      <c r="J196" s="68" t="s">
        <v>185</v>
      </c>
    </row>
    <row r="197" spans="2:10" ht="15.5">
      <c r="B197" s="68"/>
      <c r="C197" s="51" t="s">
        <v>177</v>
      </c>
      <c r="D197" s="68"/>
      <c r="E197" s="70"/>
      <c r="F197" s="51" t="s">
        <v>181</v>
      </c>
      <c r="G197" s="51" t="s">
        <v>181</v>
      </c>
      <c r="H197" s="68"/>
      <c r="I197" s="68"/>
      <c r="J197" s="68"/>
    </row>
    <row r="198" spans="2:10" ht="15.5">
      <c r="B198" s="53" t="s">
        <v>248</v>
      </c>
      <c r="C198" s="53">
        <v>25</v>
      </c>
      <c r="D198" s="53">
        <v>2255</v>
      </c>
      <c r="E198" s="53">
        <v>647</v>
      </c>
      <c r="F198" s="53">
        <v>1988</v>
      </c>
      <c r="G198" s="53">
        <v>2522</v>
      </c>
      <c r="H198" s="53">
        <v>500</v>
      </c>
      <c r="I198" s="53">
        <v>2350</v>
      </c>
      <c r="J198" s="53">
        <v>3650</v>
      </c>
    </row>
    <row r="201" spans="2:10" ht="23.5">
      <c r="B201" s="3" t="s">
        <v>65</v>
      </c>
      <c r="C201" s="2"/>
      <c r="D201" s="2"/>
      <c r="E201" s="2"/>
      <c r="F201" s="2"/>
    </row>
    <row r="203" spans="2:10" ht="16.5">
      <c r="B203" s="14" t="s">
        <v>199</v>
      </c>
      <c r="C203" s="14"/>
      <c r="D203" s="14"/>
      <c r="E203" s="14"/>
    </row>
    <row r="205" spans="2:10">
      <c r="B205" s="8" t="s">
        <v>200</v>
      </c>
      <c r="C205" s="8"/>
      <c r="D205" s="8"/>
      <c r="E205" s="8"/>
      <c r="F205" s="8"/>
    </row>
    <row r="208" spans="2:10" ht="23.5">
      <c r="B208" s="3" t="s">
        <v>66</v>
      </c>
      <c r="C208" s="2"/>
      <c r="D208" s="2"/>
      <c r="E208" s="2"/>
      <c r="F208" s="2"/>
    </row>
    <row r="209" spans="2:4" ht="17.25" customHeight="1">
      <c r="B209" s="9"/>
    </row>
    <row r="210" spans="2:4" ht="16.5">
      <c r="B210" s="14" t="s">
        <v>187</v>
      </c>
      <c r="C210" s="14"/>
      <c r="D210" s="14"/>
    </row>
    <row r="225" spans="2:6">
      <c r="B225" s="8" t="s">
        <v>188</v>
      </c>
      <c r="C225" s="8"/>
    </row>
    <row r="227" spans="2:6" ht="23.5">
      <c r="B227" s="3" t="s">
        <v>193</v>
      </c>
      <c r="C227" s="2"/>
      <c r="D227" s="2"/>
      <c r="E227" s="2"/>
      <c r="F227" s="2"/>
    </row>
    <row r="229" spans="2:6" ht="16.5">
      <c r="B229" s="14" t="s">
        <v>195</v>
      </c>
      <c r="C229" s="14"/>
    </row>
    <row r="231" spans="2:6" ht="17.5">
      <c r="B231" s="20"/>
      <c r="C231" s="20" t="s">
        <v>197</v>
      </c>
      <c r="D231" s="20" t="s">
        <v>194</v>
      </c>
      <c r="E231" s="4"/>
    </row>
    <row r="232" spans="2:6" ht="15.5">
      <c r="B232" s="20" t="s">
        <v>248</v>
      </c>
      <c r="C232" s="21">
        <v>11.69</v>
      </c>
      <c r="D232" s="21">
        <v>100</v>
      </c>
      <c r="E232" s="4"/>
    </row>
    <row r="235" spans="2:6" ht="26.5">
      <c r="B235" s="3" t="s">
        <v>196</v>
      </c>
      <c r="C235" s="2"/>
      <c r="D235" s="2"/>
      <c r="E235" s="2"/>
      <c r="F235" s="2"/>
    </row>
    <row r="239" spans="2:6">
      <c r="C239" s="10" t="s">
        <v>201</v>
      </c>
      <c r="D239" s="10" t="s">
        <v>202</v>
      </c>
    </row>
    <row r="240" spans="2:6" ht="16.5">
      <c r="C240" s="4" t="s">
        <v>204</v>
      </c>
      <c r="D240" s="4" t="s">
        <v>205</v>
      </c>
    </row>
    <row r="241" spans="2:26">
      <c r="B241" s="4" t="s">
        <v>248</v>
      </c>
      <c r="C241" s="7">
        <v>63.53</v>
      </c>
      <c r="D241" s="7" t="s">
        <v>203</v>
      </c>
    </row>
    <row r="246" spans="2:26" ht="26.5">
      <c r="B246" s="3" t="s">
        <v>206</v>
      </c>
      <c r="C246" s="2"/>
      <c r="D246" s="2"/>
      <c r="E246" s="2"/>
      <c r="F246" s="2"/>
      <c r="G246" s="2"/>
    </row>
    <row r="248" spans="2:26">
      <c r="B248" s="54" t="s">
        <v>26</v>
      </c>
      <c r="C248" s="55" t="s">
        <v>27</v>
      </c>
      <c r="D248" s="54" t="s">
        <v>207</v>
      </c>
      <c r="E248" s="54" t="s">
        <v>208</v>
      </c>
      <c r="F248" s="54" t="s">
        <v>28</v>
      </c>
      <c r="G248" s="54" t="s">
        <v>29</v>
      </c>
      <c r="H248" s="54" t="s">
        <v>30</v>
      </c>
      <c r="I248" s="54" t="s">
        <v>31</v>
      </c>
      <c r="J248" s="54" t="s">
        <v>32</v>
      </c>
      <c r="K248" s="54" t="s">
        <v>33</v>
      </c>
      <c r="L248" s="54" t="s">
        <v>34</v>
      </c>
      <c r="M248" s="54" t="s">
        <v>35</v>
      </c>
      <c r="N248" s="54" t="s">
        <v>36</v>
      </c>
      <c r="O248" s="54" t="s">
        <v>37</v>
      </c>
      <c r="P248" s="54" t="s">
        <v>38</v>
      </c>
      <c r="Q248" s="54" t="s">
        <v>39</v>
      </c>
      <c r="R248" s="54" t="s">
        <v>40</v>
      </c>
      <c r="S248" s="54" t="s">
        <v>41</v>
      </c>
      <c r="T248" s="56" t="s">
        <v>42</v>
      </c>
      <c r="U248" s="56" t="s">
        <v>43</v>
      </c>
      <c r="V248" s="56" t="s">
        <v>44</v>
      </c>
      <c r="W248" s="56" t="s">
        <v>45</v>
      </c>
      <c r="X248" s="56" t="s">
        <v>46</v>
      </c>
      <c r="Y248" s="56" t="s">
        <v>47</v>
      </c>
      <c r="Z248" s="56" t="s">
        <v>48</v>
      </c>
    </row>
    <row r="249" spans="2:26">
      <c r="B249" s="4">
        <v>1</v>
      </c>
      <c r="C249" s="57" t="s">
        <v>253</v>
      </c>
      <c r="D249" s="58" t="s">
        <v>209</v>
      </c>
      <c r="E249" s="58" t="s">
        <v>210</v>
      </c>
      <c r="F249" s="4">
        <v>22.637</v>
      </c>
      <c r="G249" s="4">
        <v>74.307000000000002</v>
      </c>
      <c r="H249" s="4">
        <v>3.6999999999999998E-2</v>
      </c>
      <c r="I249" s="4">
        <v>4.5999999999999999E-2</v>
      </c>
      <c r="J249" s="4">
        <v>1.9E-2</v>
      </c>
      <c r="K249" s="4">
        <v>5.7000000000000002E-2</v>
      </c>
      <c r="L249" s="4">
        <v>0.19700000000000001</v>
      </c>
      <c r="M249" s="4">
        <v>0.13</v>
      </c>
      <c r="N249" s="4" t="s">
        <v>52</v>
      </c>
      <c r="O249" s="4">
        <v>0.04</v>
      </c>
      <c r="P249" s="4">
        <v>1.4950000000000001</v>
      </c>
      <c r="Q249" s="4">
        <v>6.6000000000000003E-2</v>
      </c>
      <c r="R249" s="4">
        <v>1.7000000000000001E-2</v>
      </c>
      <c r="S249" s="4" t="s">
        <v>52</v>
      </c>
      <c r="T249" s="4">
        <v>0.27600000000000002</v>
      </c>
      <c r="U249" s="4">
        <v>1.097</v>
      </c>
      <c r="V249" s="4">
        <v>0.21099999999999999</v>
      </c>
      <c r="W249" s="4">
        <v>3.1989999999999998</v>
      </c>
      <c r="X249" s="4">
        <v>9.1999999999999998E-2</v>
      </c>
      <c r="Y249" s="4">
        <v>0.157</v>
      </c>
      <c r="Z249" s="4">
        <v>4.8000000000000001E-2</v>
      </c>
    </row>
    <row r="250" spans="2:26">
      <c r="B250" s="4">
        <v>2</v>
      </c>
      <c r="C250" s="57" t="s">
        <v>254</v>
      </c>
      <c r="D250" s="58" t="s">
        <v>209</v>
      </c>
      <c r="E250" s="58" t="s">
        <v>210</v>
      </c>
      <c r="F250" s="4">
        <v>19.949000000000002</v>
      </c>
      <c r="G250" s="4">
        <v>78.528000000000006</v>
      </c>
      <c r="H250" s="4">
        <v>3.2000000000000001E-2</v>
      </c>
      <c r="I250" s="4">
        <v>3.7999999999999999E-2</v>
      </c>
      <c r="J250" s="4">
        <v>2.1000000000000001E-2</v>
      </c>
      <c r="K250" s="4">
        <v>7.4999999999999997E-2</v>
      </c>
      <c r="L250" s="4">
        <v>0.13800000000000001</v>
      </c>
      <c r="M250" s="4">
        <v>9.4E-2</v>
      </c>
      <c r="N250" s="4" t="s">
        <v>52</v>
      </c>
      <c r="O250" s="4">
        <v>4.3999999999999997E-2</v>
      </c>
      <c r="P250" s="4">
        <v>1.8240000000000001</v>
      </c>
      <c r="Q250" s="4">
        <v>0.05</v>
      </c>
      <c r="R250" s="4">
        <v>1.7000000000000001E-2</v>
      </c>
      <c r="S250" s="4" t="s">
        <v>52</v>
      </c>
      <c r="T250" s="4">
        <v>0.193</v>
      </c>
      <c r="U250" s="4">
        <v>0</v>
      </c>
      <c r="V250" s="4">
        <v>0.30399999999999999</v>
      </c>
      <c r="W250" s="4">
        <v>3.9020000000000001</v>
      </c>
      <c r="X250" s="4">
        <v>0.10100000000000001</v>
      </c>
      <c r="Y250" s="4">
        <v>0.114</v>
      </c>
      <c r="Z250" s="4">
        <v>4.1000000000000002E-2</v>
      </c>
    </row>
    <row r="251" spans="2:26">
      <c r="B251" s="4">
        <v>3</v>
      </c>
      <c r="C251" s="57" t="s">
        <v>255</v>
      </c>
      <c r="D251" s="58" t="s">
        <v>209</v>
      </c>
      <c r="E251" s="58" t="s">
        <v>210</v>
      </c>
      <c r="F251" s="4">
        <v>18.739999999999998</v>
      </c>
      <c r="G251" s="4">
        <v>78.152000000000001</v>
      </c>
      <c r="H251" s="4">
        <v>0.53300000000000003</v>
      </c>
      <c r="I251" s="4">
        <v>3.3000000000000002E-2</v>
      </c>
      <c r="J251" s="4">
        <v>2.1999999999999999E-2</v>
      </c>
      <c r="K251" s="4">
        <v>5.3999999999999999E-2</v>
      </c>
      <c r="L251" s="4">
        <v>0.48899999999999999</v>
      </c>
      <c r="M251" s="4">
        <v>0.11799999999999999</v>
      </c>
      <c r="N251" s="4" t="s">
        <v>52</v>
      </c>
      <c r="O251" s="4">
        <v>4.2000000000000003E-2</v>
      </c>
      <c r="P251" s="4">
        <v>1.849</v>
      </c>
      <c r="Q251" s="4">
        <v>4.2000000000000003E-2</v>
      </c>
      <c r="R251" s="4" t="s">
        <v>52</v>
      </c>
      <c r="S251" s="4" t="s">
        <v>52</v>
      </c>
      <c r="T251" s="4">
        <v>0.68500000000000005</v>
      </c>
      <c r="U251" s="4">
        <v>1.002</v>
      </c>
      <c r="V251" s="4">
        <v>0.35299999999999998</v>
      </c>
      <c r="W251" s="4">
        <v>3.9569999999999999</v>
      </c>
      <c r="X251" s="4">
        <v>9.6000000000000002E-2</v>
      </c>
      <c r="Y251" s="4">
        <v>0.14299999999999999</v>
      </c>
      <c r="Z251" s="4">
        <v>0.68799999999999994</v>
      </c>
    </row>
    <row r="254" spans="2:26" ht="26.5">
      <c r="B254" s="3" t="s">
        <v>212</v>
      </c>
      <c r="C254" s="2"/>
      <c r="D254" s="2"/>
      <c r="E254" s="2"/>
      <c r="F254" s="2"/>
      <c r="G254" s="2"/>
    </row>
    <row r="256" spans="2:26" ht="16.5">
      <c r="B256" s="14" t="s">
        <v>214</v>
      </c>
    </row>
    <row r="267" spans="6:8">
      <c r="F267" s="66" t="s">
        <v>213</v>
      </c>
      <c r="G267" s="67"/>
      <c r="H267" s="67"/>
    </row>
    <row r="268" spans="6:8">
      <c r="F268" s="67"/>
      <c r="G268" s="67"/>
      <c r="H268" s="67"/>
    </row>
    <row r="269" spans="6:8">
      <c r="F269" s="67"/>
      <c r="G269" s="67"/>
      <c r="H269" s="67"/>
    </row>
    <row r="270" spans="6:8">
      <c r="F270" s="67"/>
      <c r="G270" s="67"/>
      <c r="H270" s="67"/>
    </row>
    <row r="271" spans="6:8">
      <c r="F271" s="67"/>
      <c r="G271" s="67"/>
      <c r="H271" s="67"/>
    </row>
    <row r="272" spans="6:8">
      <c r="F272" s="67"/>
      <c r="G272" s="67"/>
      <c r="H272" s="67"/>
    </row>
    <row r="273" spans="6:8">
      <c r="F273" s="67"/>
      <c r="G273" s="67"/>
      <c r="H273" s="67"/>
    </row>
  </sheetData>
  <mergeCells count="8">
    <mergeCell ref="F267:H273"/>
    <mergeCell ref="J196:J197"/>
    <mergeCell ref="C133:G144"/>
    <mergeCell ref="B196:B197"/>
    <mergeCell ref="D196:D197"/>
    <mergeCell ref="E196:E197"/>
    <mergeCell ref="H196:H197"/>
    <mergeCell ref="I196:I197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B1:AC295"/>
  <sheetViews>
    <sheetView showGridLines="0" topLeftCell="A262" zoomScale="80" zoomScaleNormal="80" workbookViewId="0">
      <selection activeCell="O239" sqref="O239"/>
    </sheetView>
  </sheetViews>
  <sheetFormatPr defaultRowHeight="14.5"/>
  <cols>
    <col min="2" max="2" width="14.1796875" customWidth="1"/>
    <col min="3" max="3" width="15.1796875" customWidth="1"/>
    <col min="4" max="4" width="14.54296875" customWidth="1"/>
    <col min="5" max="5" width="12.1796875" customWidth="1"/>
    <col min="6" max="6" width="17" customWidth="1"/>
    <col min="7" max="7" width="15.81640625" customWidth="1"/>
    <col min="13" max="13" width="26.54296875" customWidth="1"/>
    <col min="14" max="14" width="13.1796875" customWidth="1"/>
    <col min="15" max="15" width="19.81640625" customWidth="1"/>
    <col min="17" max="17" width="12.453125" customWidth="1"/>
    <col min="18" max="18" width="14" customWidth="1"/>
    <col min="19" max="19" width="12" customWidth="1"/>
    <col min="21" max="21" width="15.453125" customWidth="1"/>
    <col min="24" max="24" width="11.54296875" customWidth="1"/>
    <col min="29" max="29" width="30.453125" customWidth="1"/>
  </cols>
  <sheetData>
    <row r="1" spans="2:29" ht="23.5" customHeight="1">
      <c r="B1" s="12" t="s">
        <v>68</v>
      </c>
      <c r="D1" s="3" t="s">
        <v>262</v>
      </c>
      <c r="E1" s="2"/>
      <c r="F1" s="2"/>
    </row>
    <row r="2" spans="2:29" ht="23.5">
      <c r="M2" s="3" t="s">
        <v>7</v>
      </c>
      <c r="Q2" s="3" t="s">
        <v>12</v>
      </c>
      <c r="R2" s="2"/>
      <c r="S2" s="2"/>
    </row>
    <row r="4" spans="2:29" ht="15.5">
      <c r="M4" s="20"/>
      <c r="N4" s="20"/>
      <c r="O4" s="20"/>
      <c r="Q4" s="20"/>
      <c r="R4" s="19"/>
      <c r="S4" s="19"/>
      <c r="T4" s="19"/>
      <c r="U4" s="19"/>
    </row>
    <row r="5" spans="2:29" ht="17.5">
      <c r="M5" s="20" t="s">
        <v>25</v>
      </c>
      <c r="N5" s="20" t="s">
        <v>9</v>
      </c>
      <c r="O5" s="26" t="s">
        <v>58</v>
      </c>
      <c r="Q5" s="20" t="s">
        <v>8</v>
      </c>
      <c r="R5" s="20" t="s">
        <v>9</v>
      </c>
      <c r="S5" s="20" t="s">
        <v>69</v>
      </c>
      <c r="T5" s="20" t="s">
        <v>10</v>
      </c>
      <c r="U5" s="26" t="s">
        <v>70</v>
      </c>
      <c r="V5" s="8"/>
      <c r="W5" s="7"/>
    </row>
    <row r="6" spans="2:29" ht="15.5">
      <c r="M6" s="20" t="s">
        <v>0</v>
      </c>
      <c r="N6" s="20">
        <v>0</v>
      </c>
      <c r="O6" s="22">
        <f t="shared" ref="O6:O11" si="0">(N6*100)/$N$12</f>
        <v>0</v>
      </c>
      <c r="Q6" s="20">
        <v>1</v>
      </c>
      <c r="R6" s="20">
        <v>2.15</v>
      </c>
      <c r="S6" s="20">
        <v>1E-3</v>
      </c>
      <c r="T6" s="20">
        <v>1</v>
      </c>
      <c r="U6" s="20">
        <f>R6/S6</f>
        <v>2150</v>
      </c>
      <c r="W6" s="4"/>
      <c r="X6" s="4"/>
      <c r="Y6" s="4"/>
      <c r="Z6" s="4"/>
      <c r="AA6" s="4"/>
      <c r="AB6" s="4"/>
      <c r="AC6" s="4"/>
    </row>
    <row r="7" spans="2:29" ht="15.5">
      <c r="M7" s="20" t="s">
        <v>1</v>
      </c>
      <c r="N7" s="20">
        <v>0</v>
      </c>
      <c r="O7" s="22">
        <f t="shared" si="0"/>
        <v>0</v>
      </c>
      <c r="Q7" s="20">
        <v>2</v>
      </c>
      <c r="R7" s="20">
        <v>2.1440000000000001</v>
      </c>
      <c r="S7" s="20">
        <v>1E-3</v>
      </c>
      <c r="T7" s="20">
        <v>1</v>
      </c>
      <c r="U7" s="20">
        <f t="shared" ref="U7:U15" si="1">R7/S7</f>
        <v>2144</v>
      </c>
      <c r="W7" s="4"/>
      <c r="X7" s="4"/>
      <c r="Y7" s="4"/>
      <c r="Z7" s="4"/>
      <c r="AA7" s="4"/>
      <c r="AB7" s="4"/>
      <c r="AC7" s="5"/>
    </row>
    <row r="8" spans="2:29" ht="15.5">
      <c r="M8" s="20" t="s">
        <v>2</v>
      </c>
      <c r="N8" s="20">
        <v>0</v>
      </c>
      <c r="O8" s="22">
        <f t="shared" si="0"/>
        <v>0</v>
      </c>
      <c r="Q8" s="20">
        <v>3</v>
      </c>
      <c r="R8" s="20">
        <v>2.16</v>
      </c>
      <c r="S8" s="20">
        <v>1E-3</v>
      </c>
      <c r="T8" s="20">
        <v>1</v>
      </c>
      <c r="U8" s="20">
        <f t="shared" si="1"/>
        <v>2160</v>
      </c>
      <c r="W8" s="4"/>
      <c r="X8" s="4"/>
      <c r="Y8" s="4"/>
      <c r="Z8" s="4"/>
      <c r="AA8" s="4"/>
      <c r="AB8" s="4"/>
      <c r="AC8" s="5"/>
    </row>
    <row r="9" spans="2:29" ht="15.5">
      <c r="M9" s="23" t="s">
        <v>3</v>
      </c>
      <c r="N9" s="20">
        <v>0.72</v>
      </c>
      <c r="O9" s="22">
        <f t="shared" si="0"/>
        <v>23.968042609853534</v>
      </c>
      <c r="Q9" s="20">
        <v>4</v>
      </c>
      <c r="R9" s="20">
        <v>2.1680000000000001</v>
      </c>
      <c r="S9" s="20">
        <v>1E-3</v>
      </c>
      <c r="T9" s="20">
        <v>1</v>
      </c>
      <c r="U9" s="20">
        <f t="shared" si="1"/>
        <v>2168</v>
      </c>
      <c r="W9" s="4"/>
      <c r="X9" s="4"/>
      <c r="Y9" s="4"/>
      <c r="Z9" s="4"/>
      <c r="AA9" s="4"/>
      <c r="AB9" s="4"/>
      <c r="AC9" s="5"/>
    </row>
    <row r="10" spans="2:29" ht="15.5">
      <c r="M10" s="23" t="s">
        <v>4</v>
      </c>
      <c r="N10" s="20">
        <v>2.13</v>
      </c>
      <c r="O10" s="22">
        <f t="shared" si="0"/>
        <v>70.905459387483361</v>
      </c>
      <c r="Q10" s="20">
        <v>5</v>
      </c>
      <c r="R10" s="20">
        <v>2.1659999999999999</v>
      </c>
      <c r="S10" s="20">
        <v>1E-3</v>
      </c>
      <c r="T10" s="20">
        <v>1</v>
      </c>
      <c r="U10" s="20">
        <f t="shared" si="1"/>
        <v>2166</v>
      </c>
      <c r="W10" s="4"/>
      <c r="X10" s="4"/>
      <c r="Y10" s="4"/>
      <c r="Z10" s="4"/>
      <c r="AA10" s="4"/>
      <c r="AB10" s="4"/>
      <c r="AC10" s="5"/>
    </row>
    <row r="11" spans="2:29" ht="15.5">
      <c r="M11" s="23" t="s">
        <v>5</v>
      </c>
      <c r="N11" s="20">
        <v>0.154</v>
      </c>
      <c r="O11" s="22">
        <f t="shared" si="0"/>
        <v>5.1264980026631166</v>
      </c>
      <c r="Q11" s="20">
        <v>6</v>
      </c>
      <c r="R11" s="20">
        <v>2.23</v>
      </c>
      <c r="S11" s="20">
        <v>1E-3</v>
      </c>
      <c r="T11" s="20">
        <v>1</v>
      </c>
      <c r="U11" s="20">
        <f t="shared" si="1"/>
        <v>2230</v>
      </c>
      <c r="W11" s="4"/>
      <c r="X11" s="4"/>
      <c r="Y11" s="4"/>
      <c r="Z11" s="4"/>
      <c r="AA11" s="4"/>
      <c r="AB11" s="4"/>
      <c r="AC11" s="5"/>
    </row>
    <row r="12" spans="2:29" ht="15.5">
      <c r="M12" s="24" t="s">
        <v>6</v>
      </c>
      <c r="N12" s="21">
        <f>N6+N7+N8+N9+N10+N11</f>
        <v>3.0039999999999996</v>
      </c>
      <c r="O12" s="25">
        <f>SUM(O6:O11)</f>
        <v>100</v>
      </c>
      <c r="Q12" s="20">
        <v>7</v>
      </c>
      <c r="R12" s="20">
        <v>2.1560000000000001</v>
      </c>
      <c r="S12" s="20">
        <v>1E-3</v>
      </c>
      <c r="T12" s="20">
        <v>1</v>
      </c>
      <c r="U12" s="20">
        <f t="shared" si="1"/>
        <v>2156</v>
      </c>
      <c r="W12" s="4"/>
      <c r="X12" s="4"/>
      <c r="Y12" s="4"/>
      <c r="Z12" s="4"/>
      <c r="AA12" s="4"/>
      <c r="AB12" s="4"/>
      <c r="AC12" s="5"/>
    </row>
    <row r="13" spans="2:29" ht="15.5">
      <c r="M13" s="37" t="s">
        <v>81</v>
      </c>
      <c r="N13" s="14"/>
      <c r="O13" s="39">
        <f>(0.25*O6+3.4*O7+8.15*O8+11*O9+14*O10+18*O11)/100</f>
        <v>13.486018641810922</v>
      </c>
      <c r="Q13" s="20">
        <v>8</v>
      </c>
      <c r="R13" s="20">
        <v>2.1179999999999999</v>
      </c>
      <c r="S13" s="20">
        <v>1E-3</v>
      </c>
      <c r="T13" s="20">
        <v>1</v>
      </c>
      <c r="U13" s="20">
        <f t="shared" si="1"/>
        <v>2118</v>
      </c>
      <c r="W13" s="4"/>
      <c r="X13" s="4"/>
      <c r="Y13" s="4"/>
      <c r="Z13" s="4"/>
      <c r="AA13" s="4"/>
      <c r="AB13" s="4"/>
      <c r="AC13" s="5"/>
    </row>
    <row r="14" spans="2:29" ht="15.5">
      <c r="M14" s="37" t="s">
        <v>74</v>
      </c>
      <c r="N14" s="38"/>
      <c r="O14" s="39">
        <f>O6+O7+O8</f>
        <v>0</v>
      </c>
      <c r="Q14" s="20">
        <v>9</v>
      </c>
      <c r="R14" s="20">
        <v>2.1659999999999999</v>
      </c>
      <c r="S14" s="20">
        <v>1E-3</v>
      </c>
      <c r="T14" s="20">
        <v>1</v>
      </c>
      <c r="U14" s="20">
        <f t="shared" si="1"/>
        <v>2166</v>
      </c>
    </row>
    <row r="15" spans="2:29" ht="15.5">
      <c r="M15" s="37" t="s">
        <v>80</v>
      </c>
      <c r="N15" s="38"/>
      <c r="O15" s="39">
        <f>O9+O10+O11</f>
        <v>100</v>
      </c>
      <c r="Q15" s="20">
        <v>10</v>
      </c>
      <c r="R15" s="20">
        <v>2.1280000000000001</v>
      </c>
      <c r="S15" s="20">
        <v>1E-3</v>
      </c>
      <c r="T15" s="20">
        <v>1</v>
      </c>
      <c r="U15" s="20">
        <f t="shared" si="1"/>
        <v>2128</v>
      </c>
    </row>
    <row r="16" spans="2:29" ht="15.5">
      <c r="M16" s="37" t="s">
        <v>86</v>
      </c>
      <c r="N16" s="38"/>
      <c r="O16" s="39">
        <f>$O$11</f>
        <v>5.1264980026631166</v>
      </c>
      <c r="Q16" s="27" t="s">
        <v>11</v>
      </c>
      <c r="R16" s="27"/>
      <c r="S16" s="27"/>
      <c r="T16" s="27"/>
      <c r="U16" s="25">
        <f>AVERAGE(U6:U15)</f>
        <v>2158.6</v>
      </c>
    </row>
    <row r="19" spans="13:24" ht="23.5">
      <c r="M19" s="3" t="s">
        <v>162</v>
      </c>
      <c r="N19" s="2"/>
      <c r="Q19" s="3" t="s">
        <v>21</v>
      </c>
      <c r="R19" s="2"/>
      <c r="S19" s="2"/>
      <c r="T19" s="2"/>
      <c r="U19" s="2"/>
      <c r="X19" s="9"/>
    </row>
    <row r="21" spans="13:24" ht="15.5">
      <c r="M21" s="20"/>
      <c r="N21" s="20"/>
      <c r="Q21" s="20"/>
      <c r="R21" s="19"/>
      <c r="S21" s="19"/>
      <c r="T21" s="19"/>
    </row>
    <row r="22" spans="13:24" ht="17.5">
      <c r="M22" s="19"/>
      <c r="N22" s="21" t="s">
        <v>24</v>
      </c>
      <c r="Q22" s="19"/>
      <c r="R22" s="20" t="s">
        <v>19</v>
      </c>
      <c r="S22" s="20" t="s">
        <v>20</v>
      </c>
      <c r="T22" s="27" t="s">
        <v>71</v>
      </c>
      <c r="U22" s="8"/>
      <c r="V22" s="8"/>
    </row>
    <row r="23" spans="13:24" ht="15.5">
      <c r="M23" s="20">
        <v>1</v>
      </c>
      <c r="N23" s="22">
        <f>((W41-T23)/W41)*100</f>
        <v>26.13869549233609</v>
      </c>
      <c r="Q23" s="20">
        <v>1</v>
      </c>
      <c r="R23" s="20">
        <v>200</v>
      </c>
      <c r="S23" s="20">
        <v>57</v>
      </c>
      <c r="T23" s="22">
        <f>(R23/S23)*1000</f>
        <v>3508.7719298245611</v>
      </c>
    </row>
    <row r="24" spans="13:24" ht="15.5">
      <c r="M24" s="20">
        <v>2</v>
      </c>
      <c r="N24" s="22">
        <f>((W41-T24)/W41)*100</f>
        <v>27.412166259709608</v>
      </c>
      <c r="Q24" s="20">
        <v>2</v>
      </c>
      <c r="R24" s="20">
        <v>200</v>
      </c>
      <c r="S24" s="20">
        <v>58</v>
      </c>
      <c r="T24" s="22">
        <f>(R24/S24)*1000</f>
        <v>3448.2758620689651</v>
      </c>
    </row>
    <row r="25" spans="13:24" ht="15.5">
      <c r="M25" s="20">
        <v>3</v>
      </c>
      <c r="N25" s="22">
        <f>((W41-T25)/W41)*100</f>
        <v>23.452829873875583</v>
      </c>
      <c r="Q25" s="20">
        <v>3</v>
      </c>
      <c r="R25" s="20">
        <v>200</v>
      </c>
      <c r="S25" s="20">
        <v>55</v>
      </c>
      <c r="T25" s="22">
        <f>(R25/S25)*1000</f>
        <v>3636.363636363636</v>
      </c>
    </row>
    <row r="26" spans="13:24" ht="15.5">
      <c r="M26" s="20">
        <v>4</v>
      </c>
      <c r="N26" s="22">
        <f>((W41-T26)/W41)*100</f>
        <v>28.642468526494184</v>
      </c>
      <c r="Q26" s="20">
        <v>4</v>
      </c>
      <c r="R26" s="20">
        <v>200</v>
      </c>
      <c r="S26" s="20">
        <v>59</v>
      </c>
      <c r="T26" s="22">
        <f>(R26/S26)*1000</f>
        <v>3389.8305084745762</v>
      </c>
    </row>
    <row r="27" spans="13:24" ht="15.5">
      <c r="M27" s="20">
        <v>5</v>
      </c>
      <c r="N27" s="22">
        <f>((W41-T27)/W41)*100</f>
        <v>24.819743626127796</v>
      </c>
      <c r="Q27" s="20">
        <v>5</v>
      </c>
      <c r="R27" s="20">
        <v>200</v>
      </c>
      <c r="S27" s="20">
        <v>56</v>
      </c>
      <c r="T27" s="22">
        <f>(R27/S27)*1000</f>
        <v>3571.4285714285716</v>
      </c>
    </row>
    <row r="28" spans="13:24" ht="15.5">
      <c r="M28" s="27" t="s">
        <v>11</v>
      </c>
      <c r="N28" s="25">
        <f>AVERAGE(N23:N27)</f>
        <v>26.093180755708651</v>
      </c>
      <c r="Q28" s="27" t="s">
        <v>11</v>
      </c>
      <c r="R28" s="27"/>
      <c r="S28" s="27"/>
      <c r="T28" s="25">
        <f>AVERAGE(T23:T27)</f>
        <v>3510.9341016320623</v>
      </c>
    </row>
    <row r="31" spans="13:24" ht="23.5">
      <c r="M31" s="3" t="s">
        <v>83</v>
      </c>
      <c r="N31" s="2"/>
      <c r="O31" s="2"/>
      <c r="Q31" s="3" t="s">
        <v>22</v>
      </c>
      <c r="R31" s="2"/>
      <c r="S31" s="2"/>
    </row>
    <row r="32" spans="13:24" ht="15.5">
      <c r="M32" s="20">
        <v>1.4</v>
      </c>
    </row>
    <row r="33" spans="2:29" ht="15.5">
      <c r="Q33" s="20"/>
      <c r="R33" s="19"/>
      <c r="S33" s="19"/>
      <c r="T33" s="19"/>
      <c r="U33" s="19"/>
      <c r="V33" s="19"/>
      <c r="W33" s="19"/>
    </row>
    <row r="34" spans="2:29" ht="17.5">
      <c r="Q34" s="20"/>
      <c r="R34" s="20" t="s">
        <v>13</v>
      </c>
      <c r="S34" s="20" t="s">
        <v>14</v>
      </c>
      <c r="T34" s="20" t="s">
        <v>15</v>
      </c>
      <c r="U34" s="20" t="s">
        <v>16</v>
      </c>
      <c r="V34" s="20" t="s">
        <v>17</v>
      </c>
      <c r="W34" s="26" t="s">
        <v>72</v>
      </c>
      <c r="X34" s="8"/>
      <c r="Y34" s="8"/>
    </row>
    <row r="35" spans="2:29" ht="15.5">
      <c r="Q35" s="20">
        <v>1</v>
      </c>
      <c r="R35" s="4">
        <v>73.03</v>
      </c>
      <c r="S35" s="4">
        <v>45.64</v>
      </c>
      <c r="T35" s="20">
        <v>147.4</v>
      </c>
      <c r="U35" s="20">
        <f>T35-S35</f>
        <v>101.76</v>
      </c>
      <c r="V35" s="4">
        <v>153.44999999999999</v>
      </c>
      <c r="W35" s="22">
        <f>((U35/(R35-(V35-U35)))*((1-1.29)+1.29))*1000</f>
        <v>4768.5098406747857</v>
      </c>
    </row>
    <row r="36" spans="2:29" ht="23.5">
      <c r="M36" s="3" t="s">
        <v>111</v>
      </c>
      <c r="Q36" s="20">
        <v>2</v>
      </c>
      <c r="R36" s="4">
        <v>73.010000000000005</v>
      </c>
      <c r="S36" s="4">
        <v>41.9</v>
      </c>
      <c r="T36" s="20">
        <v>141.69</v>
      </c>
      <c r="U36" s="20">
        <f>T36-S36</f>
        <v>99.789999999999992</v>
      </c>
      <c r="V36" s="4">
        <v>151.41</v>
      </c>
      <c r="W36" s="22">
        <f>((U36/(R36-(V36-U36)))*((1-1.29)+1.29))*1000</f>
        <v>4665.2641421224871</v>
      </c>
    </row>
    <row r="37" spans="2:29" ht="15.5">
      <c r="M37" s="19" t="s">
        <v>117</v>
      </c>
      <c r="Q37" s="20">
        <v>3</v>
      </c>
      <c r="R37" s="4">
        <v>73.150000000000006</v>
      </c>
      <c r="S37" s="4">
        <v>43.79</v>
      </c>
      <c r="T37" s="20">
        <v>145.16999999999999</v>
      </c>
      <c r="U37" s="20">
        <f>T37-S37</f>
        <v>101.38</v>
      </c>
      <c r="V37" s="4">
        <v>153.34</v>
      </c>
      <c r="W37" s="22">
        <f>((U37/(R37-(V37-U37)))*((1-1.29)+1.29))*1000</f>
        <v>4784.3322321849928</v>
      </c>
    </row>
    <row r="38" spans="2:29" ht="15.5">
      <c r="M38" t="s">
        <v>114</v>
      </c>
      <c r="Q38" s="20">
        <v>4</v>
      </c>
      <c r="R38" s="4">
        <v>73.180000000000007</v>
      </c>
      <c r="S38" s="4">
        <v>43.31</v>
      </c>
      <c r="T38" s="20">
        <v>142.72999999999999</v>
      </c>
      <c r="U38" s="20">
        <f>T38-S38</f>
        <v>99.419999999999987</v>
      </c>
      <c r="V38" s="4">
        <v>151.65</v>
      </c>
      <c r="W38" s="22">
        <f t="shared" ref="W38:W39" si="2">((U38/(R38-(V38-U38)))*((1-1.29)+1.29))*1000</f>
        <v>4745.5847255369954</v>
      </c>
    </row>
    <row r="39" spans="2:29" ht="15.5">
      <c r="Q39" s="20">
        <v>5</v>
      </c>
      <c r="R39" s="4">
        <v>72.900000000000006</v>
      </c>
      <c r="S39" s="4">
        <v>44.1</v>
      </c>
      <c r="T39" s="20">
        <v>144.52000000000001</v>
      </c>
      <c r="U39" s="20">
        <f t="shared" ref="U39" si="3">T39-S39</f>
        <v>100.42000000000002</v>
      </c>
      <c r="V39" s="4">
        <v>152.35</v>
      </c>
      <c r="W39" s="22">
        <f t="shared" si="2"/>
        <v>4788.7458273724314</v>
      </c>
    </row>
    <row r="40" spans="2:29" ht="15.5">
      <c r="Q40" s="20"/>
      <c r="R40" s="20"/>
      <c r="S40" s="20"/>
      <c r="T40" s="20"/>
      <c r="U40" s="20"/>
      <c r="V40" s="20"/>
      <c r="W40" s="22"/>
    </row>
    <row r="41" spans="2:29" ht="15.5">
      <c r="Q41" s="27" t="s">
        <v>11</v>
      </c>
      <c r="R41" s="27"/>
      <c r="S41" s="21"/>
      <c r="T41" s="21"/>
      <c r="U41" s="21"/>
      <c r="V41" s="21"/>
      <c r="W41" s="25">
        <f>AVERAGEA(W35:W39)</f>
        <v>4750.4873535783381</v>
      </c>
    </row>
    <row r="42" spans="2:29" ht="15.5">
      <c r="Q42" s="19"/>
      <c r="R42" s="19"/>
      <c r="S42" s="20"/>
      <c r="T42" s="20"/>
      <c r="U42" s="20"/>
      <c r="V42" s="20"/>
      <c r="W42" s="22"/>
    </row>
    <row r="43" spans="2:29" ht="15.5">
      <c r="Q43" s="19"/>
      <c r="R43" s="19"/>
      <c r="S43" s="20"/>
      <c r="T43" s="20"/>
      <c r="U43" s="20"/>
      <c r="V43" s="20"/>
      <c r="W43" s="22"/>
    </row>
    <row r="44" spans="2:29" ht="15.5">
      <c r="Q44" s="19"/>
      <c r="R44" s="19"/>
      <c r="S44" s="20"/>
      <c r="T44" s="20"/>
      <c r="U44" s="20"/>
      <c r="V44" s="20"/>
      <c r="W44" s="22"/>
    </row>
    <row r="45" spans="2:29" ht="23.5">
      <c r="B45" s="3" t="s">
        <v>53</v>
      </c>
      <c r="C45" s="2"/>
      <c r="D45" s="2"/>
      <c r="E45" s="2"/>
    </row>
    <row r="47" spans="2:29" ht="15.5">
      <c r="B47" s="28" t="s">
        <v>26</v>
      </c>
      <c r="C47" s="28" t="s">
        <v>27</v>
      </c>
      <c r="D47" s="28"/>
      <c r="E47" s="28" t="s">
        <v>28</v>
      </c>
      <c r="F47" s="28" t="s">
        <v>29</v>
      </c>
      <c r="G47" s="28" t="s">
        <v>30</v>
      </c>
      <c r="H47" s="28" t="s">
        <v>31</v>
      </c>
      <c r="I47" s="28" t="s">
        <v>32</v>
      </c>
      <c r="J47" s="28" t="s">
        <v>33</v>
      </c>
      <c r="K47" s="28" t="s">
        <v>34</v>
      </c>
      <c r="L47" s="28" t="s">
        <v>35</v>
      </c>
      <c r="M47" s="28" t="s">
        <v>36</v>
      </c>
      <c r="N47" s="28" t="s">
        <v>37</v>
      </c>
      <c r="O47" s="28" t="s">
        <v>38</v>
      </c>
      <c r="P47" s="28" t="s">
        <v>39</v>
      </c>
      <c r="Q47" s="28" t="s">
        <v>40</v>
      </c>
      <c r="R47" s="28" t="s">
        <v>41</v>
      </c>
      <c r="S47" s="29" t="s">
        <v>42</v>
      </c>
      <c r="T47" s="29" t="s">
        <v>43</v>
      </c>
      <c r="U47" s="29" t="s">
        <v>44</v>
      </c>
      <c r="V47" s="29" t="s">
        <v>45</v>
      </c>
      <c r="W47" s="29" t="s">
        <v>46</v>
      </c>
      <c r="X47" s="29" t="s">
        <v>47</v>
      </c>
      <c r="Y47" s="29" t="s">
        <v>48</v>
      </c>
      <c r="Z47" s="29" t="s">
        <v>49</v>
      </c>
      <c r="AA47" s="29" t="s">
        <v>50</v>
      </c>
      <c r="AB47" s="29" t="s">
        <v>51</v>
      </c>
      <c r="AC47" s="29" t="s">
        <v>87</v>
      </c>
    </row>
    <row r="48" spans="2:29" ht="15.5">
      <c r="B48" s="30">
        <v>1</v>
      </c>
      <c r="C48" s="31" t="s">
        <v>263</v>
      </c>
      <c r="D48" s="30"/>
      <c r="E48" s="30">
        <v>30.396000000000001</v>
      </c>
      <c r="F48" s="30">
        <v>65.436999999999998</v>
      </c>
      <c r="G48" s="30">
        <v>2.8000000000000001E-2</v>
      </c>
      <c r="H48" s="30">
        <v>4.5999999999999999E-2</v>
      </c>
      <c r="I48" s="30">
        <v>2.9000000000000001E-2</v>
      </c>
      <c r="J48" s="30">
        <v>9.0999999999999998E-2</v>
      </c>
      <c r="K48" s="30">
        <v>1.0209999999999999</v>
      </c>
      <c r="L48" s="30">
        <v>0.128</v>
      </c>
      <c r="M48" s="30" t="s">
        <v>52</v>
      </c>
      <c r="N48" s="30">
        <v>3.9E-2</v>
      </c>
      <c r="O48" s="30">
        <v>1.2490000000000001</v>
      </c>
      <c r="P48" s="30">
        <v>6.0999999999999999E-2</v>
      </c>
      <c r="Q48" s="30">
        <v>1.9E-2</v>
      </c>
      <c r="R48" s="30" t="s">
        <v>52</v>
      </c>
      <c r="S48" s="30">
        <v>1.43</v>
      </c>
      <c r="T48" s="30">
        <v>1.2130000000000001</v>
      </c>
      <c r="U48" s="30">
        <v>0.44600000000000001</v>
      </c>
      <c r="V48" s="30">
        <v>2.673</v>
      </c>
      <c r="W48" s="30">
        <v>8.7999999999999995E-2</v>
      </c>
      <c r="X48" s="30">
        <v>0.155</v>
      </c>
      <c r="Y48" s="30">
        <v>3.5999999999999997E-2</v>
      </c>
      <c r="Z48" s="30">
        <v>85.438000000000002</v>
      </c>
      <c r="AA48" s="30">
        <v>95.004999999999995</v>
      </c>
      <c r="AB48" s="30">
        <v>91.683000000000007</v>
      </c>
      <c r="AC48" s="39">
        <f>(S48+T48)/V48</f>
        <v>0.98877665544332205</v>
      </c>
    </row>
    <row r="49" spans="2:29" ht="15.5">
      <c r="B49" s="20">
        <v>2</v>
      </c>
      <c r="C49" s="33" t="s">
        <v>264</v>
      </c>
      <c r="D49" s="20"/>
      <c r="E49" s="20">
        <v>30.632999999999999</v>
      </c>
      <c r="F49" s="20">
        <v>66.105999999999995</v>
      </c>
      <c r="G49" s="20" t="s">
        <v>52</v>
      </c>
      <c r="H49" s="20">
        <v>0.04</v>
      </c>
      <c r="I49" s="20">
        <v>3.1E-2</v>
      </c>
      <c r="J49" s="20">
        <v>0.108</v>
      </c>
      <c r="K49" s="20">
        <v>1.103</v>
      </c>
      <c r="L49" s="20">
        <v>0.13300000000000001</v>
      </c>
      <c r="M49" s="20" t="s">
        <v>52</v>
      </c>
      <c r="N49" s="20">
        <v>0.04</v>
      </c>
      <c r="O49" s="20">
        <v>1.31</v>
      </c>
      <c r="P49" s="20">
        <v>5.8000000000000003E-2</v>
      </c>
      <c r="Q49" s="20">
        <v>2.3E-2</v>
      </c>
      <c r="R49" s="20" t="s">
        <v>52</v>
      </c>
      <c r="S49" s="20">
        <v>1.544</v>
      </c>
      <c r="T49" s="20">
        <v>0.84699999999999998</v>
      </c>
      <c r="U49" s="20">
        <v>0.191</v>
      </c>
      <c r="V49" s="20">
        <v>2.8039999999999998</v>
      </c>
      <c r="W49" s="20">
        <v>9.0999999999999998E-2</v>
      </c>
      <c r="X49" s="20">
        <v>0.161</v>
      </c>
      <c r="Y49" s="20">
        <v>2.5000000000000001E-2</v>
      </c>
      <c r="Z49" s="20">
        <v>85.013000000000005</v>
      </c>
      <c r="AA49" s="20">
        <v>94.531999999999996</v>
      </c>
      <c r="AB49" s="20">
        <v>91.225999999999999</v>
      </c>
      <c r="AC49" s="39">
        <f t="shared" ref="AC49:AC50" si="4">(S49+T49)/V49</f>
        <v>0.85271041369472189</v>
      </c>
    </row>
    <row r="50" spans="2:29" ht="15.5">
      <c r="B50" s="20">
        <v>3</v>
      </c>
      <c r="C50" s="33" t="s">
        <v>265</v>
      </c>
      <c r="D50" s="20"/>
      <c r="E50" s="20">
        <v>31.367000000000001</v>
      </c>
      <c r="F50" s="20">
        <v>65.16</v>
      </c>
      <c r="G50" s="20" t="s">
        <v>52</v>
      </c>
      <c r="H50" s="20">
        <v>4.8000000000000001E-2</v>
      </c>
      <c r="I50" s="20">
        <v>2.5000000000000001E-2</v>
      </c>
      <c r="J50" s="20">
        <v>8.4000000000000005E-2</v>
      </c>
      <c r="K50" s="20">
        <v>1.0960000000000001</v>
      </c>
      <c r="L50" s="20">
        <v>0.113</v>
      </c>
      <c r="M50" s="20" t="s">
        <v>52</v>
      </c>
      <c r="N50" s="20">
        <v>0.04</v>
      </c>
      <c r="O50" s="20">
        <v>1.2989999999999999</v>
      </c>
      <c r="P50" s="20">
        <v>5.8000000000000003E-2</v>
      </c>
      <c r="Q50" s="20">
        <v>2.3E-2</v>
      </c>
      <c r="R50" s="20" t="s">
        <v>52</v>
      </c>
      <c r="S50" s="20">
        <v>1.5349999999999999</v>
      </c>
      <c r="T50" s="20">
        <v>0.99</v>
      </c>
      <c r="U50" s="20">
        <v>0.27600000000000002</v>
      </c>
      <c r="V50" s="20">
        <v>2.78</v>
      </c>
      <c r="W50" s="20">
        <v>9.1999999999999998E-2</v>
      </c>
      <c r="X50" s="20">
        <v>0.13600000000000001</v>
      </c>
      <c r="Y50" s="20">
        <v>0</v>
      </c>
      <c r="Z50" s="20">
        <v>83.795000000000002</v>
      </c>
      <c r="AA50" s="20">
        <v>93.177999999999997</v>
      </c>
      <c r="AB50" s="20">
        <v>89.92</v>
      </c>
      <c r="AC50" s="39">
        <f t="shared" si="4"/>
        <v>0.90827338129496404</v>
      </c>
    </row>
    <row r="51" spans="2:29" ht="15.5">
      <c r="B51" s="20"/>
      <c r="C51" s="33"/>
      <c r="D51" s="20"/>
      <c r="E51" s="20"/>
      <c r="F51" s="34"/>
      <c r="G51" s="20"/>
      <c r="H51" s="20"/>
      <c r="I51" s="20"/>
      <c r="J51" s="20"/>
      <c r="K51" s="20"/>
      <c r="L51" s="20"/>
      <c r="M51" s="20"/>
      <c r="N51" s="20"/>
      <c r="O51" s="34"/>
      <c r="P51" s="20"/>
      <c r="Q51" s="20"/>
      <c r="R51" s="20"/>
      <c r="S51" s="20"/>
      <c r="T51" s="20"/>
      <c r="U51" s="20"/>
      <c r="V51" s="34"/>
      <c r="W51" s="20"/>
      <c r="X51" s="20"/>
      <c r="Y51" s="20"/>
      <c r="Z51" s="20"/>
      <c r="AA51" s="20"/>
      <c r="AB51" s="20"/>
    </row>
    <row r="52" spans="2:29">
      <c r="B52" s="4"/>
      <c r="C52" s="6"/>
      <c r="D52" s="4"/>
      <c r="E52" s="4"/>
      <c r="F52" s="11"/>
      <c r="G52" s="4"/>
      <c r="H52" s="4"/>
      <c r="I52" s="4"/>
      <c r="J52" s="4"/>
      <c r="K52" s="4"/>
      <c r="L52" s="4"/>
      <c r="M52" s="4"/>
      <c r="N52" s="4"/>
      <c r="O52" s="11"/>
      <c r="P52" s="4"/>
      <c r="Q52" s="4"/>
      <c r="R52" s="4"/>
      <c r="S52" s="4"/>
      <c r="T52" s="4"/>
      <c r="U52" s="4"/>
      <c r="V52" s="11"/>
      <c r="W52" s="4"/>
      <c r="X52" s="4"/>
      <c r="Y52" s="4"/>
      <c r="Z52" s="4"/>
      <c r="AA52" s="4"/>
      <c r="AB52" s="4"/>
    </row>
    <row r="53" spans="2:29">
      <c r="B53" s="4"/>
      <c r="C53" s="6"/>
      <c r="D53" s="4"/>
      <c r="E53" s="4"/>
      <c r="F53" s="11"/>
      <c r="G53" s="4"/>
      <c r="H53" s="4"/>
      <c r="I53" s="4"/>
      <c r="J53" s="4"/>
      <c r="K53" s="4"/>
      <c r="L53" s="4"/>
      <c r="M53" s="4"/>
      <c r="N53" s="4"/>
      <c r="O53" s="11"/>
      <c r="P53" s="4"/>
      <c r="Q53" s="4"/>
      <c r="R53" s="4"/>
      <c r="S53" s="4"/>
      <c r="T53" s="4"/>
      <c r="U53" s="4"/>
      <c r="V53" s="11"/>
      <c r="W53" s="4"/>
      <c r="X53" s="4"/>
      <c r="Y53" s="4"/>
      <c r="Z53" s="4"/>
      <c r="AA53" s="4"/>
      <c r="AB53" s="4"/>
    </row>
    <row r="54" spans="2:29" ht="23.5">
      <c r="B54" s="3" t="s">
        <v>54</v>
      </c>
      <c r="C54" s="2"/>
      <c r="D54" s="2"/>
      <c r="E54" s="2"/>
    </row>
    <row r="55" spans="2:29" ht="23.5">
      <c r="B55" s="9"/>
    </row>
    <row r="56" spans="2:29" ht="28.5">
      <c r="B56" s="9"/>
      <c r="G56" s="16" t="s">
        <v>55</v>
      </c>
      <c r="H56" s="17"/>
      <c r="M56" s="13"/>
      <c r="N56" s="18" t="s">
        <v>56</v>
      </c>
      <c r="S56" s="18"/>
    </row>
    <row r="90" spans="5:20">
      <c r="P90" s="15"/>
    </row>
    <row r="91" spans="5:20" s="19" customFormat="1" ht="15.5">
      <c r="E91" s="33" t="s">
        <v>58</v>
      </c>
      <c r="H91" s="35">
        <f>$O$10</f>
        <v>70.905459387483361</v>
      </c>
      <c r="M91" s="33" t="s">
        <v>58</v>
      </c>
      <c r="N91" s="35">
        <f>$O$9</f>
        <v>23.968042609853534</v>
      </c>
      <c r="P91" s="36"/>
      <c r="R91" s="33"/>
      <c r="T91" s="40"/>
    </row>
    <row r="92" spans="5:20" s="19" customFormat="1" ht="15.5">
      <c r="E92" s="33" t="s">
        <v>59</v>
      </c>
      <c r="H92" s="35">
        <f>$F$49</f>
        <v>66.105999999999995</v>
      </c>
      <c r="M92" s="33" t="s">
        <v>59</v>
      </c>
      <c r="N92" s="35">
        <f>$F$50</f>
        <v>65.16</v>
      </c>
      <c r="P92" s="36"/>
      <c r="R92" s="33"/>
      <c r="T92" s="40"/>
    </row>
    <row r="93" spans="5:20" s="19" customFormat="1" ht="17.5">
      <c r="E93" s="33" t="s">
        <v>73</v>
      </c>
      <c r="H93" s="35">
        <f>$V$49</f>
        <v>2.8039999999999998</v>
      </c>
      <c r="M93" s="33" t="s">
        <v>73</v>
      </c>
      <c r="N93" s="35">
        <f>$V$50</f>
        <v>2.78</v>
      </c>
      <c r="R93" s="33"/>
      <c r="T93" s="40"/>
    </row>
    <row r="97" spans="2:6" ht="23.5">
      <c r="B97" s="3" t="s">
        <v>60</v>
      </c>
      <c r="C97" s="2"/>
      <c r="D97" s="2"/>
      <c r="E97" s="2"/>
      <c r="F97" s="2"/>
    </row>
    <row r="113" spans="2:8" ht="23.5">
      <c r="B113" s="3" t="s">
        <v>61</v>
      </c>
      <c r="C113" s="2"/>
      <c r="D113" s="2"/>
      <c r="E113" s="2"/>
      <c r="F113" s="2"/>
    </row>
    <row r="115" spans="2:8" ht="17.5">
      <c r="C115" s="19"/>
      <c r="D115" s="19"/>
      <c r="E115" s="27" t="s">
        <v>102</v>
      </c>
      <c r="G115" s="27" t="s">
        <v>91</v>
      </c>
      <c r="H115" s="8"/>
    </row>
    <row r="116" spans="2:8" ht="18.649999999999999" customHeight="1">
      <c r="C116" s="19" t="s">
        <v>99</v>
      </c>
      <c r="D116" s="19"/>
      <c r="E116" s="20" t="s">
        <v>103</v>
      </c>
      <c r="F116" s="19"/>
      <c r="G116" s="20" t="s">
        <v>119</v>
      </c>
      <c r="H116" s="19"/>
    </row>
    <row r="117" spans="2:8" ht="18.649999999999999" customHeight="1">
      <c r="C117" s="19" t="s">
        <v>100</v>
      </c>
      <c r="D117" s="19"/>
      <c r="E117" s="20" t="s">
        <v>105</v>
      </c>
      <c r="F117" s="19"/>
      <c r="G117" s="20" t="s">
        <v>120</v>
      </c>
      <c r="H117" s="19"/>
    </row>
    <row r="118" spans="2:8" ht="18.649999999999999" customHeight="1">
      <c r="C118" s="19" t="s">
        <v>101</v>
      </c>
      <c r="D118" s="19"/>
      <c r="E118" s="20" t="s">
        <v>103</v>
      </c>
      <c r="F118" s="19"/>
      <c r="G118" s="20" t="s">
        <v>121</v>
      </c>
      <c r="H118" s="19"/>
    </row>
    <row r="119" spans="2:8" ht="20.5" customHeight="1">
      <c r="C119" s="19" t="s">
        <v>93</v>
      </c>
      <c r="D119" s="19"/>
      <c r="E119" s="20"/>
      <c r="F119" s="19"/>
      <c r="G119" s="20">
        <v>1480</v>
      </c>
      <c r="H119" s="19"/>
    </row>
    <row r="120" spans="2:8" ht="20.5" customHeight="1">
      <c r="C120" s="19" t="s">
        <v>94</v>
      </c>
      <c r="D120" s="19"/>
      <c r="E120" s="20"/>
      <c r="F120" s="19"/>
      <c r="G120" s="20">
        <v>1495</v>
      </c>
      <c r="H120" s="19"/>
    </row>
    <row r="121" spans="2:8" ht="20.5" customHeight="1">
      <c r="C121" s="19" t="s">
        <v>92</v>
      </c>
      <c r="D121" s="19"/>
      <c r="E121" s="20"/>
      <c r="F121" s="19"/>
      <c r="G121" s="20" t="s">
        <v>96</v>
      </c>
      <c r="H121" s="19"/>
    </row>
    <row r="122" spans="2:8" ht="20.5" customHeight="1">
      <c r="C122" s="19" t="s">
        <v>95</v>
      </c>
      <c r="D122" s="19"/>
      <c r="E122" s="20"/>
      <c r="F122" s="19"/>
      <c r="G122" s="20" t="s">
        <v>96</v>
      </c>
      <c r="H122" s="19"/>
    </row>
    <row r="124" spans="2:8" ht="18.5">
      <c r="B124" s="1"/>
    </row>
    <row r="129" spans="2:9" ht="23.5">
      <c r="B129" s="3" t="s">
        <v>62</v>
      </c>
      <c r="C129" s="2"/>
      <c r="D129" s="2"/>
      <c r="E129" s="2"/>
      <c r="F129" s="2"/>
    </row>
    <row r="131" spans="2:9" ht="18" customHeight="1">
      <c r="C131" s="73" t="s">
        <v>144</v>
      </c>
      <c r="D131" s="73"/>
      <c r="E131" s="73"/>
      <c r="F131" s="73"/>
      <c r="G131" s="73"/>
    </row>
    <row r="132" spans="2:9">
      <c r="C132" s="73"/>
      <c r="D132" s="73"/>
      <c r="E132" s="73"/>
      <c r="F132" s="73"/>
      <c r="G132" s="73"/>
    </row>
    <row r="133" spans="2:9">
      <c r="C133" s="73"/>
      <c r="D133" s="73"/>
      <c r="E133" s="73"/>
      <c r="F133" s="73"/>
      <c r="G133" s="73"/>
    </row>
    <row r="134" spans="2:9">
      <c r="C134" s="73"/>
      <c r="D134" s="73"/>
      <c r="E134" s="73"/>
      <c r="F134" s="73"/>
      <c r="G134" s="73"/>
    </row>
    <row r="135" spans="2:9">
      <c r="C135" s="73"/>
      <c r="D135" s="73"/>
      <c r="E135" s="73"/>
      <c r="F135" s="73"/>
      <c r="G135" s="73"/>
    </row>
    <row r="136" spans="2:9">
      <c r="C136" s="73"/>
      <c r="D136" s="73"/>
      <c r="E136" s="73"/>
      <c r="F136" s="73"/>
      <c r="G136" s="73"/>
    </row>
    <row r="137" spans="2:9">
      <c r="C137" s="73"/>
      <c r="D137" s="73"/>
      <c r="E137" s="73"/>
      <c r="F137" s="73"/>
      <c r="G137" s="73"/>
    </row>
    <row r="138" spans="2:9">
      <c r="C138" s="73"/>
      <c r="D138" s="73"/>
      <c r="E138" s="73"/>
      <c r="F138" s="73"/>
      <c r="G138" s="73"/>
    </row>
    <row r="139" spans="2:9">
      <c r="C139" s="73"/>
      <c r="D139" s="73"/>
      <c r="E139" s="73"/>
      <c r="F139" s="73"/>
      <c r="G139" s="73"/>
    </row>
    <row r="140" spans="2:9">
      <c r="C140" s="73"/>
      <c r="D140" s="73"/>
      <c r="E140" s="73"/>
      <c r="F140" s="73"/>
      <c r="G140" s="73"/>
    </row>
    <row r="141" spans="2:9">
      <c r="C141" s="73"/>
      <c r="D141" s="73"/>
      <c r="E141" s="73"/>
      <c r="F141" s="73"/>
      <c r="G141" s="73"/>
    </row>
    <row r="142" spans="2:9">
      <c r="C142" s="73"/>
      <c r="D142" s="73"/>
      <c r="E142" s="73"/>
      <c r="F142" s="73"/>
      <c r="G142" s="73"/>
    </row>
    <row r="144" spans="2:9" ht="15.5">
      <c r="C144" s="27" t="s">
        <v>122</v>
      </c>
      <c r="I144" s="27" t="s">
        <v>124</v>
      </c>
    </row>
    <row r="146" spans="2:10" ht="15.5">
      <c r="C146" s="19" t="s">
        <v>126</v>
      </c>
      <c r="D146" s="19"/>
      <c r="E146" s="38" t="s">
        <v>123</v>
      </c>
      <c r="F146" s="38"/>
      <c r="G146" s="38"/>
      <c r="H146" s="19"/>
      <c r="I146" s="33" t="s">
        <v>146</v>
      </c>
      <c r="J146" s="19"/>
    </row>
    <row r="147" spans="2:10" ht="15.5">
      <c r="C147" s="19" t="s">
        <v>127</v>
      </c>
      <c r="D147" s="19"/>
      <c r="E147" s="38" t="s">
        <v>145</v>
      </c>
      <c r="F147" s="38"/>
      <c r="G147" s="38"/>
      <c r="H147" s="19"/>
      <c r="I147" s="33">
        <v>43</v>
      </c>
      <c r="J147" s="19"/>
    </row>
    <row r="148" spans="2:10" ht="15.5">
      <c r="C148" s="19" t="s">
        <v>127</v>
      </c>
      <c r="D148" s="19"/>
      <c r="E148" s="38" t="s">
        <v>147</v>
      </c>
      <c r="F148" s="38"/>
      <c r="G148" s="38"/>
      <c r="H148" s="19"/>
      <c r="I148" s="19"/>
      <c r="J148" s="19"/>
    </row>
    <row r="151" spans="2:10" ht="18.5">
      <c r="B151" s="1"/>
    </row>
    <row r="156" spans="2:10" ht="23.5">
      <c r="B156" s="3" t="s">
        <v>164</v>
      </c>
      <c r="C156" s="2"/>
      <c r="D156" s="2"/>
      <c r="E156" s="2"/>
      <c r="F156" s="2"/>
      <c r="G156" s="2"/>
      <c r="H156" s="2"/>
    </row>
    <row r="158" spans="2:10">
      <c r="B158" s="8" t="s">
        <v>24</v>
      </c>
      <c r="C158" s="8"/>
      <c r="D158">
        <v>9.19</v>
      </c>
    </row>
    <row r="174" spans="2:6" ht="23.5">
      <c r="B174" s="3" t="s">
        <v>63</v>
      </c>
      <c r="C174" s="2"/>
      <c r="D174" s="2"/>
      <c r="E174" s="2"/>
      <c r="F174" s="2"/>
    </row>
    <row r="175" spans="2:6" ht="15" customHeight="1">
      <c r="B175" s="9"/>
    </row>
    <row r="176" spans="2:6" ht="15.5">
      <c r="B176" s="20" t="s">
        <v>169</v>
      </c>
      <c r="C176" s="4"/>
    </row>
    <row r="177" spans="2:10" ht="15.5">
      <c r="B177" s="20" t="s">
        <v>171</v>
      </c>
      <c r="C177" s="4" t="s">
        <v>174</v>
      </c>
    </row>
    <row r="178" spans="2:10" ht="15.5">
      <c r="B178" s="20" t="s">
        <v>84</v>
      </c>
      <c r="C178" s="4" t="s">
        <v>173</v>
      </c>
      <c r="F178" t="s">
        <v>170</v>
      </c>
    </row>
    <row r="179" spans="2:10" ht="15.5">
      <c r="B179" s="20" t="s">
        <v>154</v>
      </c>
      <c r="C179" s="20">
        <v>10</v>
      </c>
      <c r="F179" s="46" t="s">
        <v>165</v>
      </c>
      <c r="G179" s="8">
        <v>5.96</v>
      </c>
    </row>
    <row r="180" spans="2:10" ht="15.5">
      <c r="B180" s="23" t="s">
        <v>157</v>
      </c>
      <c r="C180" s="20">
        <v>9.4039999999999999</v>
      </c>
      <c r="F180" s="46" t="s">
        <v>166</v>
      </c>
      <c r="G180" s="8">
        <v>3.98</v>
      </c>
    </row>
    <row r="181" spans="2:10" ht="15.5">
      <c r="B181" s="23" t="s">
        <v>158</v>
      </c>
      <c r="C181" s="20">
        <v>0.19800000000000001</v>
      </c>
      <c r="F181" s="47" t="s">
        <v>167</v>
      </c>
      <c r="G181" s="14">
        <v>3.76</v>
      </c>
    </row>
    <row r="182" spans="2:10" ht="15.5">
      <c r="B182" s="23" t="s">
        <v>159</v>
      </c>
      <c r="C182" s="20">
        <v>2.1999999999999999E-2</v>
      </c>
      <c r="F182" s="47" t="s">
        <v>168</v>
      </c>
      <c r="G182" s="14">
        <v>3.18</v>
      </c>
    </row>
    <row r="183" spans="2:10" ht="15.5">
      <c r="B183" s="23" t="s">
        <v>160</v>
      </c>
      <c r="C183" s="20">
        <v>1.7999999999999999E-2</v>
      </c>
    </row>
    <row r="184" spans="2:10" ht="15.5">
      <c r="B184" s="23" t="s">
        <v>155</v>
      </c>
      <c r="C184" s="20">
        <v>3.2000000000000001E-2</v>
      </c>
    </row>
    <row r="185" spans="2:10" ht="15.5">
      <c r="B185" s="23" t="s">
        <v>156</v>
      </c>
      <c r="C185" s="20">
        <v>8.0000000000000002E-3</v>
      </c>
    </row>
    <row r="186" spans="2:10" ht="15.5">
      <c r="B186" s="23" t="s">
        <v>161</v>
      </c>
      <c r="C186" s="20">
        <v>0.318</v>
      </c>
    </row>
    <row r="188" spans="2:10" ht="23.5">
      <c r="B188" s="3" t="s">
        <v>64</v>
      </c>
      <c r="C188" s="2"/>
      <c r="D188" s="2"/>
      <c r="E188" s="2"/>
      <c r="F188" s="2"/>
    </row>
    <row r="190" spans="2:10" ht="15.5">
      <c r="B190" s="19" t="s">
        <v>186</v>
      </c>
    </row>
    <row r="191" spans="2:10" ht="15.75" customHeight="1">
      <c r="B191" s="68" t="s">
        <v>175</v>
      </c>
      <c r="C191" s="51" t="s">
        <v>176</v>
      </c>
      <c r="D191" s="68" t="s">
        <v>178</v>
      </c>
      <c r="E191" s="70" t="s">
        <v>179</v>
      </c>
      <c r="F191" s="52" t="s">
        <v>180</v>
      </c>
      <c r="G191" s="51" t="s">
        <v>182</v>
      </c>
      <c r="H191" s="68" t="s">
        <v>183</v>
      </c>
      <c r="I191" s="68" t="s">
        <v>184</v>
      </c>
      <c r="J191" s="68" t="s">
        <v>185</v>
      </c>
    </row>
    <row r="192" spans="2:10" ht="15.5">
      <c r="B192" s="68"/>
      <c r="C192" s="51" t="s">
        <v>177</v>
      </c>
      <c r="D192" s="68"/>
      <c r="E192" s="70"/>
      <c r="F192" s="51" t="s">
        <v>181</v>
      </c>
      <c r="G192" s="51" t="s">
        <v>181</v>
      </c>
      <c r="H192" s="68"/>
      <c r="I192" s="68"/>
      <c r="J192" s="68"/>
    </row>
    <row r="193" spans="2:10" ht="15.5">
      <c r="B193" s="53" t="s">
        <v>262</v>
      </c>
      <c r="C193" s="53">
        <v>25</v>
      </c>
      <c r="D193" s="53">
        <v>2308</v>
      </c>
      <c r="E193" s="53">
        <v>867</v>
      </c>
      <c r="F193" s="53">
        <v>1950</v>
      </c>
      <c r="G193" s="53">
        <v>2666</v>
      </c>
      <c r="H193" s="53">
        <v>700</v>
      </c>
      <c r="I193" s="53">
        <v>2380</v>
      </c>
      <c r="J193" s="53">
        <v>3800</v>
      </c>
    </row>
    <row r="196" spans="2:10" ht="23.5">
      <c r="B196" s="3" t="s">
        <v>65</v>
      </c>
      <c r="C196" s="2"/>
      <c r="D196" s="2"/>
      <c r="E196" s="2"/>
      <c r="F196" s="2"/>
    </row>
    <row r="198" spans="2:10" ht="16.5">
      <c r="B198" s="14" t="s">
        <v>199</v>
      </c>
      <c r="C198" s="14"/>
      <c r="D198" s="14"/>
      <c r="E198" s="14"/>
    </row>
    <row r="200" spans="2:10">
      <c r="B200" s="8" t="s">
        <v>200</v>
      </c>
      <c r="C200" s="8"/>
      <c r="D200" s="8"/>
      <c r="E200" s="8"/>
      <c r="F200" s="8"/>
    </row>
    <row r="203" spans="2:10" ht="23.5">
      <c r="B203" s="3" t="s">
        <v>66</v>
      </c>
      <c r="C203" s="2"/>
      <c r="D203" s="2"/>
      <c r="E203" s="2"/>
      <c r="F203" s="2"/>
    </row>
    <row r="205" spans="2:10" ht="16.5">
      <c r="B205" s="14" t="s">
        <v>187</v>
      </c>
      <c r="C205" s="14"/>
      <c r="D205" s="14"/>
    </row>
    <row r="220" spans="2:16">
      <c r="B220" s="8" t="s">
        <v>190</v>
      </c>
      <c r="C220" s="8"/>
      <c r="O220" s="8" t="s">
        <v>189</v>
      </c>
      <c r="P220" s="8"/>
    </row>
    <row r="223" spans="2:16" ht="23.5">
      <c r="B223" s="3" t="s">
        <v>193</v>
      </c>
      <c r="C223" s="2"/>
      <c r="D223" s="2"/>
      <c r="E223" s="2"/>
      <c r="F223" s="2"/>
    </row>
    <row r="225" spans="2:6" ht="16.5">
      <c r="B225" s="14" t="s">
        <v>195</v>
      </c>
      <c r="C225" s="14"/>
    </row>
    <row r="227" spans="2:6" ht="17.5">
      <c r="B227" s="20"/>
      <c r="C227" s="51" t="s">
        <v>198</v>
      </c>
      <c r="D227" s="51" t="s">
        <v>194</v>
      </c>
      <c r="E227" s="20"/>
    </row>
    <row r="228" spans="2:6" ht="15.5">
      <c r="B228" s="51" t="s">
        <v>262</v>
      </c>
      <c r="C228" s="53">
        <v>6.7</v>
      </c>
      <c r="D228" s="53">
        <v>57.31</v>
      </c>
      <c r="E228" s="20"/>
    </row>
    <row r="231" spans="2:6" ht="26.5">
      <c r="B231" s="3" t="s">
        <v>196</v>
      </c>
      <c r="C231" s="2"/>
      <c r="D231" s="2"/>
      <c r="E231" s="2"/>
      <c r="F231" s="2"/>
    </row>
    <row r="236" spans="2:6">
      <c r="C236" s="10" t="s">
        <v>201</v>
      </c>
      <c r="D236" s="10" t="s">
        <v>202</v>
      </c>
    </row>
    <row r="237" spans="2:6" ht="16.5">
      <c r="C237" s="4" t="s">
        <v>204</v>
      </c>
      <c r="D237" s="4" t="s">
        <v>205</v>
      </c>
    </row>
    <row r="238" spans="2:6">
      <c r="B238" s="4" t="s">
        <v>262</v>
      </c>
      <c r="C238" s="7">
        <v>42.09</v>
      </c>
      <c r="D238" s="7">
        <v>79.349999999999994</v>
      </c>
    </row>
    <row r="244" spans="2:26" ht="26.5">
      <c r="B244" s="3" t="s">
        <v>206</v>
      </c>
      <c r="C244" s="2"/>
      <c r="D244" s="2"/>
      <c r="E244" s="2"/>
      <c r="F244" s="2"/>
      <c r="G244" s="2"/>
    </row>
    <row r="246" spans="2:26">
      <c r="B246" s="54" t="s">
        <v>26</v>
      </c>
      <c r="C246" s="55" t="s">
        <v>27</v>
      </c>
      <c r="D246" s="54" t="s">
        <v>207</v>
      </c>
      <c r="E246" s="54" t="s">
        <v>208</v>
      </c>
      <c r="F246" s="54" t="s">
        <v>28</v>
      </c>
      <c r="G246" s="54" t="s">
        <v>29</v>
      </c>
      <c r="H246" s="54" t="s">
        <v>30</v>
      </c>
      <c r="I246" s="54" t="s">
        <v>31</v>
      </c>
      <c r="J246" s="54" t="s">
        <v>32</v>
      </c>
      <c r="K246" s="54" t="s">
        <v>33</v>
      </c>
      <c r="L246" s="54" t="s">
        <v>34</v>
      </c>
      <c r="M246" s="54" t="s">
        <v>35</v>
      </c>
      <c r="N246" s="54" t="s">
        <v>36</v>
      </c>
      <c r="O246" s="54" t="s">
        <v>37</v>
      </c>
      <c r="P246" s="54" t="s">
        <v>38</v>
      </c>
      <c r="Q246" s="54" t="s">
        <v>39</v>
      </c>
      <c r="R246" s="54" t="s">
        <v>40</v>
      </c>
      <c r="S246" s="54" t="s">
        <v>41</v>
      </c>
      <c r="T246" s="56" t="s">
        <v>42</v>
      </c>
      <c r="U246" s="56" t="s">
        <v>43</v>
      </c>
      <c r="V246" s="56" t="s">
        <v>44</v>
      </c>
      <c r="W246" s="56" t="s">
        <v>45</v>
      </c>
      <c r="X246" s="56" t="s">
        <v>46</v>
      </c>
      <c r="Y246" s="56" t="s">
        <v>47</v>
      </c>
      <c r="Z246" s="56" t="s">
        <v>48</v>
      </c>
    </row>
    <row r="247" spans="2:26">
      <c r="B247" s="4">
        <v>1</v>
      </c>
      <c r="C247" s="57" t="s">
        <v>266</v>
      </c>
      <c r="D247" s="58" t="s">
        <v>209</v>
      </c>
      <c r="E247" s="58" t="s">
        <v>210</v>
      </c>
      <c r="F247" s="4">
        <v>27.306000000000001</v>
      </c>
      <c r="G247" s="4">
        <v>68.83</v>
      </c>
      <c r="H247" s="4">
        <v>3.5000000000000003E-2</v>
      </c>
      <c r="I247" s="4">
        <v>4.7E-2</v>
      </c>
      <c r="J247" s="4">
        <v>3.9E-2</v>
      </c>
      <c r="K247" s="4">
        <v>0.11899999999999999</v>
      </c>
      <c r="L247" s="4">
        <v>1.2110000000000001</v>
      </c>
      <c r="M247" s="4">
        <v>0.14199999999999999</v>
      </c>
      <c r="N247" s="4" t="s">
        <v>52</v>
      </c>
      <c r="O247" s="4">
        <v>4.2000000000000003E-2</v>
      </c>
      <c r="P247" s="4">
        <v>1.4139999999999999</v>
      </c>
      <c r="Q247" s="4">
        <v>7.5999999999999998E-2</v>
      </c>
      <c r="R247" s="4">
        <v>1.4E-2</v>
      </c>
      <c r="S247" s="4" t="s">
        <v>52</v>
      </c>
      <c r="T247" s="4">
        <v>1.696</v>
      </c>
      <c r="U247" s="4">
        <v>0.98799999999999999</v>
      </c>
      <c r="V247" s="4">
        <v>0.186</v>
      </c>
      <c r="W247" s="4">
        <v>3.0249999999999999</v>
      </c>
      <c r="X247" s="4">
        <v>9.7000000000000003E-2</v>
      </c>
      <c r="Y247" s="4">
        <v>0.17199999999999999</v>
      </c>
      <c r="Z247" s="4">
        <v>4.4999999999999998E-2</v>
      </c>
    </row>
    <row r="248" spans="2:26">
      <c r="B248" s="4">
        <v>2</v>
      </c>
      <c r="C248" s="57" t="s">
        <v>267</v>
      </c>
      <c r="D248" s="58" t="s">
        <v>209</v>
      </c>
      <c r="E248" s="58" t="s">
        <v>210</v>
      </c>
      <c r="F248" s="4">
        <v>26.693999999999999</v>
      </c>
      <c r="G248" s="4">
        <v>70.284000000000006</v>
      </c>
      <c r="H248" s="4">
        <v>6.5000000000000002E-2</v>
      </c>
      <c r="I248" s="4">
        <v>4.2000000000000003E-2</v>
      </c>
      <c r="J248" s="4">
        <v>3.2000000000000001E-2</v>
      </c>
      <c r="K248" s="4">
        <v>0.1</v>
      </c>
      <c r="L248" s="4">
        <v>0.96099999999999997</v>
      </c>
      <c r="M248" s="4">
        <v>0.14299999999999999</v>
      </c>
      <c r="N248" s="4" t="s">
        <v>52</v>
      </c>
      <c r="O248" s="4" t="s">
        <v>52</v>
      </c>
      <c r="P248" s="4">
        <v>1.173</v>
      </c>
      <c r="Q248" s="4">
        <v>7.0999999999999994E-2</v>
      </c>
      <c r="R248" s="4" t="s">
        <v>52</v>
      </c>
      <c r="S248" s="4" t="s">
        <v>52</v>
      </c>
      <c r="T248" s="4">
        <v>1.345</v>
      </c>
      <c r="U248" s="4">
        <v>0</v>
      </c>
      <c r="V248" s="4">
        <v>0.41399999999999998</v>
      </c>
      <c r="W248" s="4">
        <v>2.5110000000000001</v>
      </c>
      <c r="X248" s="4">
        <v>9.7000000000000003E-2</v>
      </c>
      <c r="Y248" s="4">
        <v>0.17299999999999999</v>
      </c>
      <c r="Z248" s="4">
        <v>8.4000000000000005E-2</v>
      </c>
    </row>
    <row r="249" spans="2:26">
      <c r="B249" s="4">
        <v>3</v>
      </c>
      <c r="C249" s="57" t="s">
        <v>268</v>
      </c>
      <c r="D249" s="58" t="s">
        <v>209</v>
      </c>
      <c r="E249" s="58" t="s">
        <v>210</v>
      </c>
      <c r="F249" s="4">
        <v>25.594999999999999</v>
      </c>
      <c r="G249" s="4">
        <v>71.381</v>
      </c>
      <c r="H249" s="4">
        <v>4.8000000000000001E-2</v>
      </c>
      <c r="I249" s="4">
        <v>5.0999999999999997E-2</v>
      </c>
      <c r="J249" s="4">
        <v>3.5000000000000003E-2</v>
      </c>
      <c r="K249" s="4">
        <v>9.5000000000000001E-2</v>
      </c>
      <c r="L249" s="4">
        <v>1.1639999999999999</v>
      </c>
      <c r="M249" s="4">
        <v>0.128</v>
      </c>
      <c r="N249" s="4" t="s">
        <v>52</v>
      </c>
      <c r="O249" s="4">
        <v>4.2999999999999997E-2</v>
      </c>
      <c r="P249" s="4">
        <v>1.268</v>
      </c>
      <c r="Q249" s="4">
        <v>6.2E-2</v>
      </c>
      <c r="R249" s="4" t="s">
        <v>52</v>
      </c>
      <c r="S249" s="4" t="s">
        <v>52</v>
      </c>
      <c r="T249" s="4">
        <v>1.63</v>
      </c>
      <c r="U249" s="4">
        <v>0</v>
      </c>
      <c r="V249" s="4">
        <v>0</v>
      </c>
      <c r="W249" s="4">
        <v>2.714</v>
      </c>
      <c r="X249" s="4">
        <v>9.8000000000000004E-2</v>
      </c>
      <c r="Y249" s="4">
        <v>0.155</v>
      </c>
      <c r="Z249" s="4">
        <v>6.0999999999999999E-2</v>
      </c>
    </row>
    <row r="250" spans="2:26">
      <c r="B250" s="61">
        <v>1</v>
      </c>
      <c r="C250" s="59" t="s">
        <v>269</v>
      </c>
      <c r="D250" s="60" t="s">
        <v>211</v>
      </c>
      <c r="E250" s="60" t="s">
        <v>210</v>
      </c>
      <c r="F250" s="61">
        <v>20.782</v>
      </c>
      <c r="G250" s="61">
        <v>76.64</v>
      </c>
      <c r="H250" s="61">
        <v>4.9000000000000002E-2</v>
      </c>
      <c r="I250" s="61">
        <v>2.1000000000000001E-2</v>
      </c>
      <c r="J250" s="61" t="s">
        <v>52</v>
      </c>
      <c r="K250" s="61" t="s">
        <v>52</v>
      </c>
      <c r="L250" s="61">
        <v>0.29599999999999999</v>
      </c>
      <c r="M250" s="61">
        <v>8.2000000000000003E-2</v>
      </c>
      <c r="N250" s="61" t="s">
        <v>52</v>
      </c>
      <c r="O250" s="61">
        <v>4.7E-2</v>
      </c>
      <c r="P250" s="61">
        <v>1.792</v>
      </c>
      <c r="Q250" s="61">
        <v>2.9000000000000001E-2</v>
      </c>
      <c r="R250" s="61" t="s">
        <v>52</v>
      </c>
      <c r="S250" s="61" t="s">
        <v>52</v>
      </c>
      <c r="T250" s="61">
        <v>0.41399999999999998</v>
      </c>
      <c r="U250" s="61">
        <v>0</v>
      </c>
      <c r="V250" s="61">
        <v>0.34399999999999997</v>
      </c>
      <c r="W250" s="61">
        <v>3.835</v>
      </c>
      <c r="X250" s="61">
        <v>0.107</v>
      </c>
      <c r="Y250" s="61">
        <v>0.1</v>
      </c>
      <c r="Z250" s="61">
        <v>6.3E-2</v>
      </c>
    </row>
    <row r="251" spans="2:26">
      <c r="B251" s="61">
        <v>2</v>
      </c>
      <c r="C251" s="59" t="s">
        <v>270</v>
      </c>
      <c r="D251" s="60" t="s">
        <v>211</v>
      </c>
      <c r="E251" s="60" t="s">
        <v>210</v>
      </c>
      <c r="F251" s="61">
        <v>21.25</v>
      </c>
      <c r="G251" s="61">
        <v>74.879000000000005</v>
      </c>
      <c r="H251" s="61">
        <v>0.28000000000000003</v>
      </c>
      <c r="I251" s="61">
        <v>2.5999999999999999E-2</v>
      </c>
      <c r="J251" s="61">
        <v>2.1000000000000001E-2</v>
      </c>
      <c r="K251" s="61">
        <v>5.6000000000000001E-2</v>
      </c>
      <c r="L251" s="61">
        <v>1.2949999999999999</v>
      </c>
      <c r="M251" s="61">
        <v>0.11899999999999999</v>
      </c>
      <c r="N251" s="61" t="s">
        <v>52</v>
      </c>
      <c r="O251" s="61">
        <v>4.3999999999999997E-2</v>
      </c>
      <c r="P251" s="61">
        <v>1.8049999999999999</v>
      </c>
      <c r="Q251" s="61">
        <v>3.2000000000000001E-2</v>
      </c>
      <c r="R251" s="61">
        <v>1.9E-2</v>
      </c>
      <c r="S251" s="61" t="s">
        <v>52</v>
      </c>
      <c r="T251" s="61">
        <v>1.8129999999999999</v>
      </c>
      <c r="U251" s="61">
        <v>0</v>
      </c>
      <c r="V251" s="61">
        <v>0.24</v>
      </c>
      <c r="W251" s="61">
        <v>3.8620000000000001</v>
      </c>
      <c r="X251" s="61">
        <v>0.1</v>
      </c>
      <c r="Y251" s="61">
        <v>0.14399999999999999</v>
      </c>
      <c r="Z251" s="61">
        <v>0.36199999999999999</v>
      </c>
    </row>
    <row r="252" spans="2:26">
      <c r="B252" s="61">
        <v>3</v>
      </c>
      <c r="C252" s="59" t="s">
        <v>271</v>
      </c>
      <c r="D252" s="60" t="s">
        <v>211</v>
      </c>
      <c r="E252" s="60" t="s">
        <v>210</v>
      </c>
      <c r="F252" s="61">
        <v>21.791</v>
      </c>
      <c r="G252" s="61">
        <v>74.283000000000001</v>
      </c>
      <c r="H252" s="61">
        <v>9.6000000000000002E-2</v>
      </c>
      <c r="I252" s="61" t="s">
        <v>52</v>
      </c>
      <c r="J252" s="61">
        <v>0.02</v>
      </c>
      <c r="K252" s="61">
        <v>7.3999999999999996E-2</v>
      </c>
      <c r="L252" s="61">
        <v>1.4370000000000001</v>
      </c>
      <c r="M252" s="61">
        <v>6.5000000000000002E-2</v>
      </c>
      <c r="N252" s="61" t="s">
        <v>52</v>
      </c>
      <c r="O252" s="61">
        <v>4.5999999999999999E-2</v>
      </c>
      <c r="P252" s="61">
        <v>1.8280000000000001</v>
      </c>
      <c r="Q252" s="61">
        <v>3.7999999999999999E-2</v>
      </c>
      <c r="R252" s="61">
        <v>2.8000000000000001E-2</v>
      </c>
      <c r="S252" s="61" t="s">
        <v>52</v>
      </c>
      <c r="T252" s="61">
        <v>2.012</v>
      </c>
      <c r="U252" s="61">
        <v>0</v>
      </c>
      <c r="V252" s="61">
        <v>0.43099999999999999</v>
      </c>
      <c r="W252" s="61">
        <v>3.9129999999999998</v>
      </c>
      <c r="X252" s="61">
        <v>0.104</v>
      </c>
      <c r="Y252" s="61">
        <v>7.9000000000000001E-2</v>
      </c>
      <c r="Z252" s="61">
        <v>0.123</v>
      </c>
    </row>
    <row r="255" spans="2:26" ht="26.5">
      <c r="B255" s="3" t="s">
        <v>212</v>
      </c>
      <c r="C255" s="2"/>
      <c r="D255" s="2"/>
      <c r="E255" s="2"/>
      <c r="F255" s="2"/>
      <c r="G255" s="2"/>
    </row>
    <row r="257" spans="2:7" ht="16.5">
      <c r="B257" s="14" t="s">
        <v>214</v>
      </c>
    </row>
    <row r="268" spans="2:7">
      <c r="E268" s="71" t="s">
        <v>215</v>
      </c>
      <c r="F268" s="72"/>
      <c r="G268" s="72"/>
    </row>
    <row r="269" spans="2:7">
      <c r="E269" s="72"/>
      <c r="F269" s="72"/>
      <c r="G269" s="72"/>
    </row>
    <row r="270" spans="2:7">
      <c r="E270" s="72"/>
      <c r="F270" s="72"/>
      <c r="G270" s="72"/>
    </row>
    <row r="271" spans="2:7">
      <c r="E271" s="72"/>
      <c r="F271" s="72"/>
      <c r="G271" s="72"/>
    </row>
    <row r="272" spans="2:7">
      <c r="E272" s="72"/>
      <c r="F272" s="72"/>
      <c r="G272" s="72"/>
    </row>
    <row r="273" spans="2:7">
      <c r="E273" s="72"/>
      <c r="F273" s="72"/>
      <c r="G273" s="72"/>
    </row>
    <row r="274" spans="2:7">
      <c r="E274" s="72"/>
      <c r="F274" s="72"/>
      <c r="G274" s="72"/>
    </row>
    <row r="275" spans="2:7">
      <c r="E275" s="72"/>
      <c r="F275" s="72"/>
      <c r="G275" s="72"/>
    </row>
    <row r="277" spans="2:7" ht="16.5">
      <c r="B277" s="14" t="s">
        <v>216</v>
      </c>
    </row>
    <row r="288" spans="2:7">
      <c r="E288" s="71" t="s">
        <v>217</v>
      </c>
      <c r="F288" s="72"/>
      <c r="G288" s="72"/>
    </row>
    <row r="289" spans="5:7">
      <c r="E289" s="72"/>
      <c r="F289" s="72"/>
      <c r="G289" s="72"/>
    </row>
    <row r="290" spans="5:7">
      <c r="E290" s="72"/>
      <c r="F290" s="72"/>
      <c r="G290" s="72"/>
    </row>
    <row r="291" spans="5:7">
      <c r="E291" s="72"/>
      <c r="F291" s="72"/>
      <c r="G291" s="72"/>
    </row>
    <row r="292" spans="5:7">
      <c r="E292" s="72"/>
      <c r="F292" s="72"/>
      <c r="G292" s="72"/>
    </row>
    <row r="293" spans="5:7">
      <c r="E293" s="72"/>
      <c r="F293" s="72"/>
      <c r="G293" s="72"/>
    </row>
    <row r="294" spans="5:7">
      <c r="E294" s="72"/>
      <c r="F294" s="72"/>
      <c r="G294" s="72"/>
    </row>
    <row r="295" spans="5:7">
      <c r="E295" s="72"/>
      <c r="F295" s="72"/>
      <c r="G295" s="72"/>
    </row>
  </sheetData>
  <mergeCells count="9">
    <mergeCell ref="I191:I192"/>
    <mergeCell ref="E191:E192"/>
    <mergeCell ref="J191:J192"/>
    <mergeCell ref="E268:G275"/>
    <mergeCell ref="E288:G295"/>
    <mergeCell ref="C131:G142"/>
    <mergeCell ref="D191:D192"/>
    <mergeCell ref="B191:B192"/>
    <mergeCell ref="H191:H192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B1:AC277"/>
  <sheetViews>
    <sheetView showGridLines="0" zoomScale="120" zoomScaleNormal="120" workbookViewId="0"/>
  </sheetViews>
  <sheetFormatPr defaultRowHeight="14.5"/>
  <cols>
    <col min="2" max="2" width="14.54296875" customWidth="1"/>
    <col min="3" max="3" width="12.81640625" customWidth="1"/>
    <col min="4" max="4" width="13.26953125" customWidth="1"/>
    <col min="5" max="5" width="12.81640625" customWidth="1"/>
    <col min="6" max="6" width="16" customWidth="1"/>
    <col min="7" max="7" width="16.26953125" customWidth="1"/>
    <col min="9" max="9" width="10.54296875" customWidth="1"/>
    <col min="10" max="10" width="11.26953125" customWidth="1"/>
    <col min="13" max="13" width="26.54296875" customWidth="1"/>
    <col min="14" max="14" width="13.1796875" customWidth="1"/>
    <col min="15" max="15" width="19.81640625" customWidth="1"/>
    <col min="17" max="17" width="12.453125" customWidth="1"/>
    <col min="18" max="18" width="14" customWidth="1"/>
    <col min="19" max="19" width="12" customWidth="1"/>
    <col min="21" max="21" width="15.453125" customWidth="1"/>
    <col min="24" max="24" width="11.54296875" customWidth="1"/>
    <col min="29" max="29" width="30.453125" customWidth="1"/>
  </cols>
  <sheetData>
    <row r="1" spans="2:29" ht="23.5" customHeight="1">
      <c r="B1" s="12" t="s">
        <v>68</v>
      </c>
      <c r="D1" s="3" t="s">
        <v>272</v>
      </c>
      <c r="E1" s="2"/>
    </row>
    <row r="2" spans="2:29" ht="23.5">
      <c r="M2" s="3" t="s">
        <v>7</v>
      </c>
      <c r="Q2" s="3" t="s">
        <v>12</v>
      </c>
      <c r="R2" s="2"/>
      <c r="S2" s="2"/>
    </row>
    <row r="4" spans="2:29" ht="15.5">
      <c r="M4" s="20"/>
      <c r="N4" s="20"/>
      <c r="O4" s="20"/>
      <c r="Q4" s="20"/>
      <c r="R4" s="19"/>
      <c r="S4" s="19"/>
      <c r="T4" s="19"/>
      <c r="U4" s="19"/>
    </row>
    <row r="5" spans="2:29" ht="17.5">
      <c r="M5" s="20" t="s">
        <v>25</v>
      </c>
      <c r="N5" s="20" t="s">
        <v>9</v>
      </c>
      <c r="O5" s="26" t="s">
        <v>58</v>
      </c>
      <c r="Q5" s="20" t="s">
        <v>8</v>
      </c>
      <c r="R5" s="20" t="s">
        <v>9</v>
      </c>
      <c r="S5" s="20" t="s">
        <v>69</v>
      </c>
      <c r="T5" s="20" t="s">
        <v>10</v>
      </c>
      <c r="U5" s="26" t="s">
        <v>70</v>
      </c>
      <c r="V5" s="8"/>
      <c r="W5" s="7"/>
    </row>
    <row r="6" spans="2:29" ht="15.5">
      <c r="M6" s="20" t="s">
        <v>0</v>
      </c>
      <c r="N6" s="20">
        <v>0.01</v>
      </c>
      <c r="O6" s="22">
        <f t="shared" ref="O6:O11" si="0">(N6*100)/$N$12</f>
        <v>0.33444816053511706</v>
      </c>
      <c r="Q6" s="20">
        <v>1</v>
      </c>
      <c r="R6" s="20">
        <v>1.996</v>
      </c>
      <c r="S6" s="20">
        <v>1E-3</v>
      </c>
      <c r="T6" s="20">
        <v>1</v>
      </c>
      <c r="U6" s="20">
        <f>R6/S6</f>
        <v>1996</v>
      </c>
      <c r="W6" s="4"/>
      <c r="X6" s="4"/>
      <c r="Y6" s="4"/>
      <c r="Z6" s="4"/>
      <c r="AA6" s="4"/>
      <c r="AB6" s="4"/>
      <c r="AC6" s="4"/>
    </row>
    <row r="7" spans="2:29" ht="15.5">
      <c r="M7" s="20" t="s">
        <v>1</v>
      </c>
      <c r="N7" s="20">
        <v>0.01</v>
      </c>
      <c r="O7" s="22">
        <f t="shared" si="0"/>
        <v>0.33444816053511706</v>
      </c>
      <c r="Q7" s="20">
        <v>2</v>
      </c>
      <c r="R7" s="20">
        <v>2.2160000000000002</v>
      </c>
      <c r="S7" s="20">
        <v>1E-3</v>
      </c>
      <c r="T7" s="20">
        <v>1</v>
      </c>
      <c r="U7" s="20">
        <f t="shared" ref="U7:U15" si="1">R7/S7</f>
        <v>2216</v>
      </c>
      <c r="W7" s="4"/>
      <c r="X7" s="4"/>
      <c r="Y7" s="4"/>
      <c r="Z7" s="4"/>
      <c r="AA7" s="4"/>
      <c r="AB7" s="4"/>
      <c r="AC7" s="5"/>
    </row>
    <row r="8" spans="2:29" ht="15.5">
      <c r="M8" s="20" t="s">
        <v>2</v>
      </c>
      <c r="N8" s="20">
        <v>0.99399999999999999</v>
      </c>
      <c r="O8" s="22">
        <f t="shared" si="0"/>
        <v>33.244147157190639</v>
      </c>
      <c r="Q8" s="20">
        <v>3</v>
      </c>
      <c r="R8" s="20">
        <v>1.984</v>
      </c>
      <c r="S8" s="20">
        <v>1E-3</v>
      </c>
      <c r="T8" s="20">
        <v>1</v>
      </c>
      <c r="U8" s="20">
        <f t="shared" si="1"/>
        <v>1984</v>
      </c>
      <c r="W8" s="4"/>
      <c r="X8" s="4"/>
      <c r="Y8" s="4"/>
      <c r="Z8" s="4"/>
      <c r="AA8" s="4"/>
      <c r="AB8" s="4"/>
      <c r="AC8" s="5"/>
    </row>
    <row r="9" spans="2:29" ht="15.5">
      <c r="M9" s="23" t="s">
        <v>3</v>
      </c>
      <c r="N9" s="20">
        <v>1.488</v>
      </c>
      <c r="O9" s="22">
        <f t="shared" si="0"/>
        <v>49.765886287625428</v>
      </c>
      <c r="Q9" s="20">
        <v>4</v>
      </c>
      <c r="R9" s="20">
        <v>2.0979999999999999</v>
      </c>
      <c r="S9" s="20">
        <v>1E-3</v>
      </c>
      <c r="T9" s="20">
        <v>1</v>
      </c>
      <c r="U9" s="20">
        <f t="shared" si="1"/>
        <v>2098</v>
      </c>
      <c r="W9" s="4"/>
      <c r="X9" s="4"/>
      <c r="Y9" s="4"/>
      <c r="Z9" s="4"/>
      <c r="AA9" s="4"/>
      <c r="AB9" s="4"/>
      <c r="AC9" s="5"/>
    </row>
    <row r="10" spans="2:29" ht="15.5">
      <c r="M10" s="23" t="s">
        <v>4</v>
      </c>
      <c r="N10" s="20">
        <v>0.42799999999999999</v>
      </c>
      <c r="O10" s="22">
        <f t="shared" si="0"/>
        <v>14.314381270903009</v>
      </c>
      <c r="Q10" s="20">
        <v>5</v>
      </c>
      <c r="R10" s="20">
        <v>2.14</v>
      </c>
      <c r="S10" s="20">
        <v>1E-3</v>
      </c>
      <c r="T10" s="20">
        <v>1</v>
      </c>
      <c r="U10" s="20">
        <f t="shared" si="1"/>
        <v>2140</v>
      </c>
      <c r="W10" s="4"/>
      <c r="X10" s="4"/>
      <c r="Y10" s="4"/>
      <c r="Z10" s="4"/>
      <c r="AA10" s="4"/>
      <c r="AB10" s="4"/>
      <c r="AC10" s="5"/>
    </row>
    <row r="11" spans="2:29" ht="15.5">
      <c r="M11" s="23" t="s">
        <v>5</v>
      </c>
      <c r="N11" s="20">
        <v>0.06</v>
      </c>
      <c r="O11" s="22">
        <f t="shared" si="0"/>
        <v>2.0066889632107023</v>
      </c>
      <c r="Q11" s="20">
        <v>6</v>
      </c>
      <c r="R11" s="20">
        <v>2.17</v>
      </c>
      <c r="S11" s="20">
        <v>1E-3</v>
      </c>
      <c r="T11" s="20">
        <v>1</v>
      </c>
      <c r="U11" s="20">
        <f t="shared" si="1"/>
        <v>2170</v>
      </c>
      <c r="W11" s="4"/>
      <c r="X11" s="4"/>
      <c r="Y11" s="4"/>
      <c r="Z11" s="4"/>
      <c r="AA11" s="4"/>
      <c r="AB11" s="4"/>
      <c r="AC11" s="5"/>
    </row>
    <row r="12" spans="2:29" ht="15.5">
      <c r="M12" s="24" t="s">
        <v>6</v>
      </c>
      <c r="N12" s="21">
        <f>N6+N7+N8+N9+N10+N11</f>
        <v>2.9899999999999998</v>
      </c>
      <c r="O12" s="25">
        <f>SUM(O6:O11)</f>
        <v>100.00000000000001</v>
      </c>
      <c r="Q12" s="20">
        <v>7</v>
      </c>
      <c r="R12" s="20">
        <v>2.0979999999999999</v>
      </c>
      <c r="S12" s="20">
        <v>1E-3</v>
      </c>
      <c r="T12" s="20">
        <v>1</v>
      </c>
      <c r="U12" s="20">
        <f t="shared" si="1"/>
        <v>2098</v>
      </c>
      <c r="W12" s="4"/>
      <c r="X12" s="4"/>
      <c r="Y12" s="4"/>
      <c r="Z12" s="4"/>
      <c r="AA12" s="4"/>
      <c r="AB12" s="4"/>
      <c r="AC12" s="5"/>
    </row>
    <row r="13" spans="2:29" ht="15.5">
      <c r="M13" s="37" t="s">
        <v>81</v>
      </c>
      <c r="N13" s="14"/>
      <c r="O13" s="39">
        <f>(0.25*O6+3.4*O7+8.15*O8+11*O9+14*O10+18*O11)/100</f>
        <v>10.561070234113712</v>
      </c>
      <c r="Q13" s="20">
        <v>8</v>
      </c>
      <c r="R13" s="20">
        <v>2.11</v>
      </c>
      <c r="S13" s="20">
        <v>1E-3</v>
      </c>
      <c r="T13" s="20">
        <v>1</v>
      </c>
      <c r="U13" s="20">
        <f t="shared" si="1"/>
        <v>2110</v>
      </c>
      <c r="W13" s="4"/>
      <c r="X13" s="4"/>
      <c r="Y13" s="4"/>
      <c r="Z13" s="4"/>
      <c r="AA13" s="4"/>
      <c r="AB13" s="4"/>
      <c r="AC13" s="5"/>
    </row>
    <row r="14" spans="2:29" ht="15.5">
      <c r="M14" s="37" t="s">
        <v>74</v>
      </c>
      <c r="N14" s="38"/>
      <c r="O14" s="39">
        <f>O6+O7+O8</f>
        <v>33.913043478260875</v>
      </c>
      <c r="Q14" s="20">
        <v>9</v>
      </c>
      <c r="R14" s="20">
        <v>2.0819999999999999</v>
      </c>
      <c r="S14" s="20">
        <v>1E-3</v>
      </c>
      <c r="T14" s="20">
        <v>1</v>
      </c>
      <c r="U14" s="20">
        <f t="shared" si="1"/>
        <v>2082</v>
      </c>
    </row>
    <row r="15" spans="2:29" ht="15.5">
      <c r="M15" s="37" t="s">
        <v>80</v>
      </c>
      <c r="N15" s="38"/>
      <c r="O15" s="39">
        <f>O9+O10+O11</f>
        <v>66.08695652173914</v>
      </c>
      <c r="Q15" s="20">
        <v>10</v>
      </c>
      <c r="R15" s="20">
        <v>2.1560000000000001</v>
      </c>
      <c r="S15" s="20">
        <v>1E-3</v>
      </c>
      <c r="T15" s="20">
        <v>1</v>
      </c>
      <c r="U15" s="20">
        <f t="shared" si="1"/>
        <v>2156</v>
      </c>
    </row>
    <row r="16" spans="2:29" ht="15.5">
      <c r="M16" s="37" t="s">
        <v>86</v>
      </c>
      <c r="N16" s="38"/>
      <c r="O16" s="39">
        <f>$O$11</f>
        <v>2.0066889632107023</v>
      </c>
      <c r="Q16" s="27" t="s">
        <v>11</v>
      </c>
      <c r="R16" s="27"/>
      <c r="S16" s="27"/>
      <c r="T16" s="27"/>
      <c r="U16" s="25">
        <f>AVERAGE(U6:U15)</f>
        <v>2105</v>
      </c>
    </row>
    <row r="19" spans="13:24" ht="23.5">
      <c r="M19" s="3" t="s">
        <v>163</v>
      </c>
      <c r="N19" s="2"/>
      <c r="Q19" s="3" t="s">
        <v>21</v>
      </c>
      <c r="R19" s="2"/>
      <c r="S19" s="2"/>
      <c r="T19" s="2"/>
      <c r="U19" s="2"/>
      <c r="X19" s="9"/>
    </row>
    <row r="21" spans="13:24" ht="15.5">
      <c r="M21" s="20"/>
      <c r="N21" s="20"/>
      <c r="Q21" s="20"/>
      <c r="R21" s="19"/>
      <c r="S21" s="19"/>
      <c r="T21" s="19"/>
    </row>
    <row r="22" spans="13:24" ht="17.5">
      <c r="M22" s="19"/>
      <c r="N22" s="21" t="s">
        <v>24</v>
      </c>
      <c r="Q22" s="19"/>
      <c r="R22" s="20" t="s">
        <v>19</v>
      </c>
      <c r="S22" s="20" t="s">
        <v>20</v>
      </c>
      <c r="T22" s="27" t="s">
        <v>71</v>
      </c>
      <c r="U22" s="8"/>
      <c r="V22" s="8"/>
    </row>
    <row r="23" spans="13:24" ht="15.5">
      <c r="M23" s="20">
        <v>1</v>
      </c>
      <c r="N23" s="22">
        <f>((W41-T23)/W41)*100</f>
        <v>21.063935319004873</v>
      </c>
      <c r="Q23" s="20">
        <v>1</v>
      </c>
      <c r="R23" s="20">
        <v>200</v>
      </c>
      <c r="S23" s="20">
        <v>55</v>
      </c>
      <c r="T23" s="22">
        <f>(R23/S23)*1000</f>
        <v>3636.363636363636</v>
      </c>
    </row>
    <row r="24" spans="13:24" ht="15.5">
      <c r="M24" s="20">
        <v>2</v>
      </c>
      <c r="N24" s="22">
        <f>((W41-T24)/W41)*100</f>
        <v>18.08521589708052</v>
      </c>
      <c r="Q24" s="20">
        <v>2</v>
      </c>
      <c r="R24" s="20">
        <v>200</v>
      </c>
      <c r="S24" s="20">
        <v>53</v>
      </c>
      <c r="T24" s="22">
        <f>(R24/S24)*1000</f>
        <v>3773.5849056603774</v>
      </c>
    </row>
    <row r="25" spans="13:24" ht="15.5">
      <c r="M25" s="20">
        <v>3</v>
      </c>
      <c r="N25" s="22">
        <f>((W41-T25)/W41)*100</f>
        <v>25.146835216297724</v>
      </c>
      <c r="Q25" s="20">
        <v>3</v>
      </c>
      <c r="R25" s="20">
        <v>200</v>
      </c>
      <c r="S25" s="20">
        <v>58</v>
      </c>
      <c r="T25" s="22">
        <f>(R25/S25)*1000</f>
        <v>3448.2758620689651</v>
      </c>
    </row>
    <row r="26" spans="13:24" ht="15.5">
      <c r="M26" s="20">
        <v>4</v>
      </c>
      <c r="N26" s="22">
        <f>((W41-T26)/W41)*100</f>
        <v>19.602156343430881</v>
      </c>
      <c r="Q26" s="20">
        <v>4</v>
      </c>
      <c r="R26" s="20">
        <v>200</v>
      </c>
      <c r="S26" s="20">
        <v>54</v>
      </c>
      <c r="T26" s="22">
        <f>(R26/S26)*1000</f>
        <v>3703.7037037037039</v>
      </c>
    </row>
    <row r="27" spans="13:24" ht="15.5">
      <c r="M27" s="20">
        <v>5</v>
      </c>
      <c r="N27" s="22">
        <f>((W41-T27)/W41)*100</f>
        <v>21.063935319004873</v>
      </c>
      <c r="Q27" s="20">
        <v>5</v>
      </c>
      <c r="R27" s="20">
        <v>200</v>
      </c>
      <c r="S27" s="20">
        <v>55</v>
      </c>
      <c r="T27" s="22">
        <f>(R27/S27)*1000</f>
        <v>3636.363636363636</v>
      </c>
    </row>
    <row r="28" spans="13:24" ht="15.5">
      <c r="M28" s="27" t="s">
        <v>11</v>
      </c>
      <c r="N28" s="25">
        <f>AVERAGE(N23:N27)</f>
        <v>20.992415618963772</v>
      </c>
      <c r="Q28" s="27" t="s">
        <v>11</v>
      </c>
      <c r="R28" s="27"/>
      <c r="S28" s="27"/>
      <c r="T28" s="25">
        <f>AVERAGE(T23:T27)</f>
        <v>3639.6583488320639</v>
      </c>
    </row>
    <row r="31" spans="13:24" ht="23.5">
      <c r="M31" s="3" t="s">
        <v>83</v>
      </c>
      <c r="Q31" s="3" t="s">
        <v>22</v>
      </c>
      <c r="R31" s="2"/>
      <c r="S31" s="2"/>
    </row>
    <row r="32" spans="13:24" ht="15.5">
      <c r="M32" s="20">
        <v>0</v>
      </c>
    </row>
    <row r="33" spans="2:29" ht="15.5">
      <c r="Q33" s="20"/>
      <c r="R33" s="19"/>
      <c r="S33" s="19"/>
      <c r="T33" s="19"/>
      <c r="U33" s="19"/>
      <c r="V33" s="19"/>
      <c r="W33" s="19"/>
    </row>
    <row r="34" spans="2:29" ht="17.5">
      <c r="Q34" s="20"/>
      <c r="R34" s="20" t="s">
        <v>13</v>
      </c>
      <c r="S34" s="20" t="s">
        <v>14</v>
      </c>
      <c r="T34" s="20" t="s">
        <v>15</v>
      </c>
      <c r="U34" s="20" t="s">
        <v>16</v>
      </c>
      <c r="V34" s="20" t="s">
        <v>17</v>
      </c>
      <c r="W34" s="26" t="s">
        <v>72</v>
      </c>
      <c r="X34" s="8"/>
      <c r="Y34" s="8"/>
    </row>
    <row r="35" spans="2:29" ht="15.5">
      <c r="Q35" s="20">
        <v>1</v>
      </c>
      <c r="R35" s="20">
        <v>73.06</v>
      </c>
      <c r="S35" s="20">
        <v>42.37</v>
      </c>
      <c r="T35" s="20">
        <v>139.29</v>
      </c>
      <c r="U35" s="20">
        <f>T35-S35</f>
        <v>96.919999999999987</v>
      </c>
      <c r="V35" s="20">
        <v>148.69999999999999</v>
      </c>
      <c r="W35" s="22">
        <f>((U35/(R35-(V35-U35)))*((1-1.29)+1.29))*1000</f>
        <v>4554.5112781954876</v>
      </c>
    </row>
    <row r="36" spans="2:29" ht="23.5">
      <c r="M36" s="3" t="s">
        <v>111</v>
      </c>
      <c r="Q36" s="20">
        <v>2</v>
      </c>
      <c r="R36" s="20">
        <v>73.05</v>
      </c>
      <c r="S36" s="20">
        <v>43.42</v>
      </c>
      <c r="T36" s="20">
        <v>133.91</v>
      </c>
      <c r="U36" s="20">
        <f>T36-S36</f>
        <v>90.49</v>
      </c>
      <c r="V36" s="20">
        <v>143.91999999999999</v>
      </c>
      <c r="W36" s="22">
        <f>((U36/(R36-(V36-U36)))*((1-1.29)+1.29))*1000</f>
        <v>4612.1304791029552</v>
      </c>
    </row>
    <row r="37" spans="2:29" ht="15.5">
      <c r="M37" s="19" t="s">
        <v>113</v>
      </c>
      <c r="Q37" s="20">
        <v>3</v>
      </c>
      <c r="R37" s="20">
        <v>73.010000000000005</v>
      </c>
      <c r="S37" s="20">
        <v>44.05</v>
      </c>
      <c r="T37" s="20">
        <v>135.59</v>
      </c>
      <c r="U37" s="20">
        <f>T37-S37</f>
        <v>91.54</v>
      </c>
      <c r="V37" s="20">
        <v>144.77000000000001</v>
      </c>
      <c r="W37" s="22">
        <f>((U37/(R37-(V37-U37)))*((1-1.29)+1.29))*1000</f>
        <v>4627.9069767441861</v>
      </c>
    </row>
    <row r="38" spans="2:29" ht="15.5">
      <c r="M38" t="s">
        <v>115</v>
      </c>
      <c r="Q38" s="20">
        <v>4</v>
      </c>
      <c r="R38" s="20">
        <v>73.19</v>
      </c>
      <c r="S38" s="20">
        <v>45.25</v>
      </c>
      <c r="T38" s="20">
        <v>138.72</v>
      </c>
      <c r="U38" s="20">
        <f>T38-S38</f>
        <v>93.47</v>
      </c>
      <c r="V38" s="20">
        <v>146.44999999999999</v>
      </c>
      <c r="W38" s="22">
        <f t="shared" ref="W38:W39" si="2">((U38/(R38-(V38-U38)))*((1-1.29)+1.29))*1000</f>
        <v>4624.9381494309728</v>
      </c>
    </row>
    <row r="39" spans="2:29" ht="15.5">
      <c r="M39" t="s">
        <v>118</v>
      </c>
      <c r="Q39" s="20">
        <v>5</v>
      </c>
      <c r="R39" s="20">
        <v>73.040000000000006</v>
      </c>
      <c r="S39" s="20">
        <v>44.2</v>
      </c>
      <c r="T39" s="20">
        <v>136.38999999999999</v>
      </c>
      <c r="U39" s="20">
        <f t="shared" ref="U39" si="3">T39-S39</f>
        <v>92.189999999999984</v>
      </c>
      <c r="V39" s="20">
        <v>145.25</v>
      </c>
      <c r="W39" s="22">
        <f t="shared" si="2"/>
        <v>4614.1141141141152</v>
      </c>
    </row>
    <row r="40" spans="2:29" ht="15.5">
      <c r="Q40" s="20"/>
      <c r="R40" s="20"/>
      <c r="S40" s="20"/>
      <c r="T40" s="20"/>
      <c r="U40" s="20"/>
      <c r="V40" s="20"/>
      <c r="W40" s="22"/>
    </row>
    <row r="41" spans="2:29" ht="15.5">
      <c r="Q41" s="27" t="s">
        <v>11</v>
      </c>
      <c r="R41" s="27"/>
      <c r="S41" s="21"/>
      <c r="T41" s="21"/>
      <c r="U41" s="21"/>
      <c r="V41" s="21"/>
      <c r="W41" s="25">
        <f>AVERAGEA(W35:W39)</f>
        <v>4606.7201995175437</v>
      </c>
    </row>
    <row r="42" spans="2:29" ht="15.5">
      <c r="Q42" s="19"/>
      <c r="R42" s="19"/>
      <c r="S42" s="20"/>
      <c r="T42" s="20"/>
      <c r="U42" s="20"/>
      <c r="V42" s="20"/>
      <c r="W42" s="22"/>
    </row>
    <row r="43" spans="2:29" ht="15.5">
      <c r="Q43" s="19"/>
      <c r="R43" s="19"/>
      <c r="S43" s="20"/>
      <c r="T43" s="20"/>
      <c r="U43" s="20"/>
      <c r="V43" s="20"/>
      <c r="W43" s="22"/>
    </row>
    <row r="44" spans="2:29" ht="15.5">
      <c r="Q44" s="19"/>
      <c r="R44" s="19"/>
      <c r="S44" s="20"/>
      <c r="T44" s="20"/>
      <c r="U44" s="20"/>
      <c r="V44" s="20"/>
      <c r="W44" s="22"/>
    </row>
    <row r="45" spans="2:29" ht="15.5">
      <c r="Q45" s="19"/>
      <c r="R45" s="19"/>
      <c r="S45" s="20"/>
      <c r="T45" s="20"/>
      <c r="U45" s="20"/>
      <c r="V45" s="20"/>
      <c r="W45" s="22"/>
    </row>
    <row r="46" spans="2:29" ht="23.5">
      <c r="B46" s="3" t="s">
        <v>53</v>
      </c>
      <c r="C46" s="2"/>
      <c r="D46" s="2"/>
      <c r="E46" s="2"/>
    </row>
    <row r="48" spans="2:29" ht="15.5">
      <c r="B48" s="28" t="s">
        <v>26</v>
      </c>
      <c r="C48" s="28" t="s">
        <v>27</v>
      </c>
      <c r="D48" s="28"/>
      <c r="E48" s="28" t="s">
        <v>28</v>
      </c>
      <c r="F48" s="28" t="s">
        <v>29</v>
      </c>
      <c r="G48" s="28" t="s">
        <v>30</v>
      </c>
      <c r="H48" s="28" t="s">
        <v>31</v>
      </c>
      <c r="I48" s="28" t="s">
        <v>32</v>
      </c>
      <c r="J48" s="28" t="s">
        <v>33</v>
      </c>
      <c r="K48" s="28" t="s">
        <v>34</v>
      </c>
      <c r="L48" s="28" t="s">
        <v>35</v>
      </c>
      <c r="M48" s="28" t="s">
        <v>36</v>
      </c>
      <c r="N48" s="28" t="s">
        <v>37</v>
      </c>
      <c r="O48" s="28" t="s">
        <v>38</v>
      </c>
      <c r="P48" s="28" t="s">
        <v>39</v>
      </c>
      <c r="Q48" s="28" t="s">
        <v>40</v>
      </c>
      <c r="R48" s="28" t="s">
        <v>41</v>
      </c>
      <c r="S48" s="29" t="s">
        <v>42</v>
      </c>
      <c r="T48" s="29" t="s">
        <v>43</v>
      </c>
      <c r="U48" s="29" t="s">
        <v>44</v>
      </c>
      <c r="V48" s="29" t="s">
        <v>45</v>
      </c>
      <c r="W48" s="29" t="s">
        <v>46</v>
      </c>
      <c r="X48" s="29" t="s">
        <v>47</v>
      </c>
      <c r="Y48" s="29" t="s">
        <v>48</v>
      </c>
      <c r="Z48" s="29" t="s">
        <v>49</v>
      </c>
      <c r="AA48" s="29" t="s">
        <v>50</v>
      </c>
      <c r="AB48" s="29" t="s">
        <v>51</v>
      </c>
      <c r="AC48" s="29" t="s">
        <v>87</v>
      </c>
    </row>
    <row r="49" spans="2:29" ht="15.5">
      <c r="B49" s="30">
        <v>1</v>
      </c>
      <c r="C49" s="31" t="s">
        <v>273</v>
      </c>
      <c r="D49" s="30"/>
      <c r="E49" s="30">
        <v>30.971</v>
      </c>
      <c r="F49" s="32">
        <v>65.195999999999998</v>
      </c>
      <c r="G49" s="30" t="s">
        <v>52</v>
      </c>
      <c r="H49" s="30">
        <v>4.2000000000000003E-2</v>
      </c>
      <c r="I49" s="30">
        <v>0.03</v>
      </c>
      <c r="J49" s="30">
        <v>0.10199999999999999</v>
      </c>
      <c r="K49" s="30">
        <v>0.13700000000000001</v>
      </c>
      <c r="L49" s="30">
        <v>0.13300000000000001</v>
      </c>
      <c r="M49" s="30" t="s">
        <v>52</v>
      </c>
      <c r="N49" s="30">
        <v>4.2000000000000003E-2</v>
      </c>
      <c r="O49" s="32">
        <v>2.4209999999999998</v>
      </c>
      <c r="P49" s="30">
        <v>5.8000000000000003E-2</v>
      </c>
      <c r="Q49" s="30">
        <v>1.6E-2</v>
      </c>
      <c r="R49" s="30" t="s">
        <v>52</v>
      </c>
      <c r="S49" s="30">
        <v>0.191</v>
      </c>
      <c r="T49" s="30">
        <v>0.78600000000000003</v>
      </c>
      <c r="U49" s="30">
        <v>0.27900000000000003</v>
      </c>
      <c r="V49" s="32">
        <v>5.18</v>
      </c>
      <c r="W49" s="30">
        <v>9.7000000000000003E-2</v>
      </c>
      <c r="X49" s="30">
        <v>0.16</v>
      </c>
      <c r="Y49" s="30">
        <v>0</v>
      </c>
      <c r="Z49" s="30">
        <v>83.841999999999999</v>
      </c>
      <c r="AA49" s="30">
        <v>93.23</v>
      </c>
      <c r="AB49" s="30">
        <v>89.97</v>
      </c>
      <c r="AC49" s="39">
        <f>(S49+T49)/V49</f>
        <v>0.18861003861003864</v>
      </c>
    </row>
    <row r="50" spans="2:29" ht="15.5">
      <c r="B50" s="20">
        <v>2</v>
      </c>
      <c r="C50" s="33" t="s">
        <v>274</v>
      </c>
      <c r="D50" s="20"/>
      <c r="E50" s="20">
        <v>30.757000000000001</v>
      </c>
      <c r="F50" s="34">
        <v>65.524000000000001</v>
      </c>
      <c r="G50" s="20">
        <v>0.03</v>
      </c>
      <c r="H50" s="20">
        <v>4.4999999999999998E-2</v>
      </c>
      <c r="I50" s="20">
        <v>3.2000000000000001E-2</v>
      </c>
      <c r="J50" s="20">
        <v>9.8000000000000004E-2</v>
      </c>
      <c r="K50" s="20">
        <v>0.16500000000000001</v>
      </c>
      <c r="L50" s="20">
        <v>0.155</v>
      </c>
      <c r="M50" s="20" t="s">
        <v>52</v>
      </c>
      <c r="N50" s="20">
        <v>4.2000000000000003E-2</v>
      </c>
      <c r="O50" s="34">
        <v>2.355</v>
      </c>
      <c r="P50" s="20">
        <v>5.5E-2</v>
      </c>
      <c r="Q50" s="20">
        <v>1.2999999999999999E-2</v>
      </c>
      <c r="R50" s="20" t="s">
        <v>52</v>
      </c>
      <c r="S50" s="20">
        <v>0.23100000000000001</v>
      </c>
      <c r="T50" s="20">
        <v>0.51500000000000001</v>
      </c>
      <c r="U50" s="20">
        <v>0.27200000000000002</v>
      </c>
      <c r="V50" s="34">
        <v>5.0389999999999997</v>
      </c>
      <c r="W50" s="20">
        <v>9.5000000000000001E-2</v>
      </c>
      <c r="X50" s="20">
        <v>0.188</v>
      </c>
      <c r="Y50" s="20">
        <v>3.9E-2</v>
      </c>
      <c r="Z50" s="20">
        <v>84.263999999999996</v>
      </c>
      <c r="AA50" s="20">
        <v>93.7</v>
      </c>
      <c r="AB50" s="20">
        <v>90.423000000000002</v>
      </c>
      <c r="AC50" s="39">
        <f t="shared" ref="AC50:AC52" si="4">(S50+T50)/V50</f>
        <v>0.14804524707283193</v>
      </c>
    </row>
    <row r="51" spans="2:29" ht="15.5">
      <c r="B51" s="20">
        <v>3</v>
      </c>
      <c r="C51" s="33" t="s">
        <v>275</v>
      </c>
      <c r="D51" s="20"/>
      <c r="E51" s="20">
        <v>31.004000000000001</v>
      </c>
      <c r="F51" s="34">
        <v>65.638000000000005</v>
      </c>
      <c r="G51" s="20" t="s">
        <v>52</v>
      </c>
      <c r="H51" s="20">
        <v>4.1000000000000002E-2</v>
      </c>
      <c r="I51" s="20">
        <v>4.1000000000000002E-2</v>
      </c>
      <c r="J51" s="20">
        <v>9.1999999999999998E-2</v>
      </c>
      <c r="K51" s="20">
        <v>0.14599999999999999</v>
      </c>
      <c r="L51" s="20">
        <v>0.13900000000000001</v>
      </c>
      <c r="M51" s="20" t="s">
        <v>52</v>
      </c>
      <c r="N51" s="20">
        <v>4.1000000000000002E-2</v>
      </c>
      <c r="O51" s="34">
        <v>2.4209999999999998</v>
      </c>
      <c r="P51" s="20">
        <v>5.3999999999999999E-2</v>
      </c>
      <c r="Q51" s="20">
        <v>1.4E-2</v>
      </c>
      <c r="R51" s="20" t="s">
        <v>52</v>
      </c>
      <c r="S51" s="20">
        <v>0.20399999999999999</v>
      </c>
      <c r="T51" s="20">
        <v>0</v>
      </c>
      <c r="U51" s="20">
        <v>0.191</v>
      </c>
      <c r="V51" s="34">
        <v>5.1820000000000004</v>
      </c>
      <c r="W51" s="20">
        <v>9.5000000000000001E-2</v>
      </c>
      <c r="X51" s="20">
        <v>0.16900000000000001</v>
      </c>
      <c r="Y51" s="20">
        <v>3.4000000000000002E-2</v>
      </c>
      <c r="Z51" s="20">
        <v>84.41</v>
      </c>
      <c r="AA51" s="20">
        <v>93.861999999999995</v>
      </c>
      <c r="AB51" s="20">
        <v>90.58</v>
      </c>
      <c r="AC51" s="39">
        <f t="shared" si="4"/>
        <v>3.936703975299112E-2</v>
      </c>
    </row>
    <row r="52" spans="2:29" ht="15.5">
      <c r="B52" s="20">
        <v>4</v>
      </c>
      <c r="C52" s="33" t="s">
        <v>276</v>
      </c>
      <c r="D52" s="20"/>
      <c r="E52" s="20">
        <v>29.934000000000001</v>
      </c>
      <c r="F52" s="34">
        <v>67.869</v>
      </c>
      <c r="G52" s="20" t="s">
        <v>52</v>
      </c>
      <c r="H52" s="20">
        <v>5.1999999999999998E-2</v>
      </c>
      <c r="I52" s="20">
        <v>2.1999999999999999E-2</v>
      </c>
      <c r="J52" s="20">
        <v>0.08</v>
      </c>
      <c r="K52" s="20">
        <v>0.19400000000000001</v>
      </c>
      <c r="L52" s="20">
        <v>0.124</v>
      </c>
      <c r="M52" s="20" t="s">
        <v>52</v>
      </c>
      <c r="N52" s="20">
        <v>4.2000000000000003E-2</v>
      </c>
      <c r="O52" s="34">
        <v>1.2629999999999999</v>
      </c>
      <c r="P52" s="20">
        <v>5.8000000000000003E-2</v>
      </c>
      <c r="Q52" s="20">
        <v>1.4999999999999999E-2</v>
      </c>
      <c r="R52" s="20" t="s">
        <v>52</v>
      </c>
      <c r="S52" s="20">
        <v>0.27200000000000002</v>
      </c>
      <c r="T52" s="20">
        <v>0</v>
      </c>
      <c r="U52" s="20">
        <v>0.193</v>
      </c>
      <c r="V52" s="34">
        <v>2.702</v>
      </c>
      <c r="W52" s="20">
        <v>9.7000000000000003E-2</v>
      </c>
      <c r="X52" s="20">
        <v>0.14899999999999999</v>
      </c>
      <c r="Y52" s="20">
        <v>0</v>
      </c>
      <c r="Z52" s="20">
        <v>87.28</v>
      </c>
      <c r="AA52" s="20">
        <v>97.052999999999997</v>
      </c>
      <c r="AB52" s="20">
        <v>93.659000000000006</v>
      </c>
      <c r="AC52" s="39">
        <f t="shared" si="4"/>
        <v>0.10066617320503332</v>
      </c>
    </row>
    <row r="53" spans="2:29">
      <c r="B53" s="4"/>
      <c r="C53" s="6"/>
      <c r="D53" s="4"/>
      <c r="E53" s="4"/>
      <c r="F53" s="11"/>
      <c r="G53" s="4"/>
      <c r="H53" s="4"/>
      <c r="I53" s="4"/>
      <c r="J53" s="4"/>
      <c r="K53" s="4"/>
      <c r="L53" s="4"/>
      <c r="M53" s="4"/>
      <c r="N53" s="4"/>
      <c r="O53" s="11"/>
      <c r="P53" s="4"/>
      <c r="Q53" s="4"/>
      <c r="R53" s="4"/>
      <c r="S53" s="4"/>
      <c r="T53" s="4"/>
      <c r="U53" s="4"/>
      <c r="V53" s="11"/>
      <c r="W53" s="4"/>
      <c r="X53" s="4"/>
      <c r="Y53" s="4"/>
      <c r="Z53" s="4"/>
      <c r="AA53" s="4"/>
      <c r="AB53" s="4"/>
    </row>
    <row r="54" spans="2:29">
      <c r="B54" s="4"/>
      <c r="C54" s="6"/>
      <c r="D54" s="4"/>
      <c r="E54" s="4"/>
      <c r="F54" s="11"/>
      <c r="G54" s="4"/>
      <c r="H54" s="4"/>
      <c r="I54" s="4"/>
      <c r="J54" s="4"/>
      <c r="K54" s="4"/>
      <c r="L54" s="4"/>
      <c r="M54" s="4"/>
      <c r="N54" s="4"/>
      <c r="O54" s="11"/>
      <c r="P54" s="4"/>
      <c r="Q54" s="4"/>
      <c r="R54" s="4"/>
      <c r="S54" s="4"/>
      <c r="T54" s="4"/>
      <c r="U54" s="4"/>
      <c r="V54" s="11"/>
      <c r="W54" s="4"/>
      <c r="X54" s="4"/>
      <c r="Y54" s="4"/>
      <c r="Z54" s="4"/>
      <c r="AA54" s="4"/>
      <c r="AB54" s="4"/>
    </row>
    <row r="55" spans="2:29" ht="23.5">
      <c r="B55" s="3" t="s">
        <v>54</v>
      </c>
      <c r="C55" s="2"/>
      <c r="D55" s="2"/>
      <c r="E55" s="2"/>
    </row>
    <row r="56" spans="2:29" ht="23.5">
      <c r="B56" s="9"/>
    </row>
    <row r="57" spans="2:29" ht="28.5">
      <c r="B57" s="9"/>
      <c r="G57" s="16" t="s">
        <v>55</v>
      </c>
      <c r="H57" s="17"/>
      <c r="M57" s="13"/>
      <c r="N57" s="18" t="s">
        <v>56</v>
      </c>
      <c r="S57" s="18" t="s">
        <v>57</v>
      </c>
    </row>
    <row r="91" spans="5:20">
      <c r="P91" s="15"/>
    </row>
    <row r="92" spans="5:20" s="19" customFormat="1" ht="15.5">
      <c r="E92" s="33" t="s">
        <v>58</v>
      </c>
      <c r="H92" s="35">
        <f>$O$10</f>
        <v>14.314381270903009</v>
      </c>
      <c r="M92" s="33" t="s">
        <v>58</v>
      </c>
      <c r="N92" s="35">
        <f>$O$9</f>
        <v>49.765886287625428</v>
      </c>
      <c r="P92" s="36"/>
      <c r="R92" s="33" t="s">
        <v>58</v>
      </c>
      <c r="T92" s="35">
        <f>$O$8</f>
        <v>33.244147157190639</v>
      </c>
    </row>
    <row r="93" spans="5:20" s="19" customFormat="1" ht="15.5">
      <c r="E93" s="33" t="s">
        <v>59</v>
      </c>
      <c r="H93" s="35">
        <f>$F$50</f>
        <v>65.524000000000001</v>
      </c>
      <c r="M93" s="33" t="s">
        <v>59</v>
      </c>
      <c r="N93" s="35">
        <f>$F$51</f>
        <v>65.638000000000005</v>
      </c>
      <c r="P93" s="36"/>
      <c r="R93" s="33" t="s">
        <v>59</v>
      </c>
      <c r="T93" s="35">
        <f>$F$52</f>
        <v>67.869</v>
      </c>
    </row>
    <row r="94" spans="5:20" s="19" customFormat="1" ht="17.5">
      <c r="E94" s="33" t="s">
        <v>73</v>
      </c>
      <c r="H94" s="35">
        <f>$V$50</f>
        <v>5.0389999999999997</v>
      </c>
      <c r="M94" s="33" t="s">
        <v>73</v>
      </c>
      <c r="N94" s="35">
        <f>$V$51</f>
        <v>5.1820000000000004</v>
      </c>
      <c r="R94" s="33" t="s">
        <v>73</v>
      </c>
      <c r="T94" s="35">
        <f>$V$52</f>
        <v>2.702</v>
      </c>
    </row>
    <row r="98" spans="2:6" ht="23.5">
      <c r="B98" s="3" t="s">
        <v>60</v>
      </c>
      <c r="C98" s="2"/>
      <c r="D98" s="2"/>
      <c r="E98" s="2"/>
      <c r="F98" s="2"/>
    </row>
    <row r="115" spans="2:8" ht="23.5">
      <c r="B115" s="3" t="s">
        <v>61</v>
      </c>
      <c r="C115" s="2"/>
      <c r="D115" s="2"/>
      <c r="E115" s="2"/>
      <c r="F115" s="2"/>
    </row>
    <row r="117" spans="2:8" ht="18.649999999999999" customHeight="1">
      <c r="C117" s="19"/>
      <c r="D117" s="19"/>
      <c r="G117" s="27" t="s">
        <v>91</v>
      </c>
      <c r="H117" s="27"/>
    </row>
    <row r="118" spans="2:8" ht="18.649999999999999" customHeight="1">
      <c r="C118" s="19" t="s">
        <v>99</v>
      </c>
      <c r="D118" s="19"/>
      <c r="E118" s="20" t="s">
        <v>103</v>
      </c>
      <c r="F118" s="19"/>
      <c r="G118" s="20" t="s">
        <v>97</v>
      </c>
      <c r="H118" s="19"/>
    </row>
    <row r="119" spans="2:8" ht="18.649999999999999" customHeight="1">
      <c r="C119" s="19" t="s">
        <v>100</v>
      </c>
      <c r="D119" s="19"/>
      <c r="E119" s="20" t="s">
        <v>105</v>
      </c>
      <c r="F119" s="19"/>
      <c r="G119" s="20" t="s">
        <v>107</v>
      </c>
      <c r="H119" s="19"/>
    </row>
    <row r="120" spans="2:8" ht="18.649999999999999" customHeight="1">
      <c r="C120" s="19" t="s">
        <v>101</v>
      </c>
      <c r="D120" s="19"/>
      <c r="E120" s="20" t="s">
        <v>103</v>
      </c>
      <c r="F120" s="19"/>
      <c r="G120" s="20" t="s">
        <v>108</v>
      </c>
      <c r="H120" s="19"/>
    </row>
    <row r="121" spans="2:8" ht="20.5" customHeight="1">
      <c r="C121" s="19" t="s">
        <v>93</v>
      </c>
      <c r="D121" s="19"/>
      <c r="E121" s="19"/>
      <c r="F121" s="19"/>
      <c r="G121" s="20">
        <v>1440</v>
      </c>
      <c r="H121" s="19"/>
    </row>
    <row r="122" spans="2:8" ht="20.5" customHeight="1">
      <c r="C122" s="19" t="s">
        <v>94</v>
      </c>
      <c r="D122" s="19"/>
      <c r="E122" s="19"/>
      <c r="F122" s="19"/>
      <c r="G122" s="20">
        <v>1460</v>
      </c>
      <c r="H122" s="19"/>
    </row>
    <row r="123" spans="2:8" ht="20.5" customHeight="1">
      <c r="C123" s="19" t="s">
        <v>92</v>
      </c>
      <c r="D123" s="19"/>
      <c r="E123" s="19"/>
      <c r="F123" s="19"/>
      <c r="G123" s="20">
        <v>1499</v>
      </c>
      <c r="H123" s="19"/>
    </row>
    <row r="124" spans="2:8" ht="20.5" customHeight="1">
      <c r="C124" s="19" t="s">
        <v>95</v>
      </c>
      <c r="D124" s="19"/>
      <c r="E124" s="19"/>
      <c r="F124" s="19"/>
      <c r="G124" s="20" t="s">
        <v>98</v>
      </c>
      <c r="H124" s="19"/>
    </row>
    <row r="125" spans="2:8" ht="18.5">
      <c r="B125" s="1"/>
    </row>
    <row r="126" spans="2:8" ht="18.5">
      <c r="B126" s="1"/>
    </row>
    <row r="131" spans="2:7" ht="23.5">
      <c r="B131" s="3" t="s">
        <v>62</v>
      </c>
      <c r="C131" s="2"/>
      <c r="D131" s="2"/>
      <c r="E131" s="2"/>
      <c r="F131" s="2"/>
    </row>
    <row r="133" spans="2:7">
      <c r="C133" s="74" t="s">
        <v>131</v>
      </c>
      <c r="D133" s="74"/>
      <c r="E133" s="74"/>
      <c r="F133" s="74"/>
      <c r="G133" s="74"/>
    </row>
    <row r="134" spans="2:7">
      <c r="C134" s="74"/>
      <c r="D134" s="74"/>
      <c r="E134" s="74"/>
      <c r="F134" s="74"/>
      <c r="G134" s="74"/>
    </row>
    <row r="135" spans="2:7">
      <c r="C135" s="74"/>
      <c r="D135" s="74"/>
      <c r="E135" s="74"/>
      <c r="F135" s="74"/>
      <c r="G135" s="74"/>
    </row>
    <row r="136" spans="2:7">
      <c r="C136" s="74"/>
      <c r="D136" s="74"/>
      <c r="E136" s="74"/>
      <c r="F136" s="74"/>
      <c r="G136" s="74"/>
    </row>
    <row r="137" spans="2:7">
      <c r="C137" s="74"/>
      <c r="D137" s="74"/>
      <c r="E137" s="74"/>
      <c r="F137" s="74"/>
      <c r="G137" s="74"/>
    </row>
    <row r="138" spans="2:7">
      <c r="C138" s="74"/>
      <c r="D138" s="74"/>
      <c r="E138" s="74"/>
      <c r="F138" s="74"/>
      <c r="G138" s="74"/>
    </row>
    <row r="139" spans="2:7">
      <c r="C139" s="74"/>
      <c r="D139" s="74"/>
      <c r="E139" s="74"/>
      <c r="F139" s="74"/>
      <c r="G139" s="74"/>
    </row>
    <row r="140" spans="2:7">
      <c r="C140" s="74"/>
      <c r="D140" s="74"/>
      <c r="E140" s="74"/>
      <c r="F140" s="74"/>
      <c r="G140" s="74"/>
    </row>
    <row r="141" spans="2:7">
      <c r="C141" s="74"/>
      <c r="D141" s="74"/>
      <c r="E141" s="74"/>
      <c r="F141" s="74"/>
      <c r="G141" s="74"/>
    </row>
    <row r="142" spans="2:7">
      <c r="C142" s="74"/>
      <c r="D142" s="74"/>
      <c r="E142" s="74"/>
      <c r="F142" s="74"/>
      <c r="G142" s="74"/>
    </row>
    <row r="143" spans="2:7">
      <c r="C143" s="74"/>
      <c r="D143" s="74"/>
      <c r="E143" s="74"/>
      <c r="F143" s="74"/>
      <c r="G143" s="74"/>
    </row>
    <row r="146" spans="2:7" ht="15.5">
      <c r="C146" s="27" t="s">
        <v>122</v>
      </c>
      <c r="G146" s="27" t="s">
        <v>124</v>
      </c>
    </row>
    <row r="148" spans="2:7" ht="15.5">
      <c r="C148" s="19" t="s">
        <v>126</v>
      </c>
      <c r="D148" s="19"/>
      <c r="E148" s="38" t="s">
        <v>123</v>
      </c>
      <c r="F148" s="14"/>
      <c r="G148" t="s">
        <v>132</v>
      </c>
    </row>
    <row r="149" spans="2:7" ht="15.5">
      <c r="C149" s="19" t="s">
        <v>127</v>
      </c>
      <c r="E149" s="38" t="s">
        <v>133</v>
      </c>
      <c r="F149" s="14"/>
      <c r="G149" s="6">
        <v>53</v>
      </c>
    </row>
    <row r="150" spans="2:7" ht="15.5">
      <c r="C150" s="19" t="s">
        <v>127</v>
      </c>
      <c r="E150" s="38" t="s">
        <v>135</v>
      </c>
      <c r="F150" s="14"/>
      <c r="G150" s="6" t="s">
        <v>134</v>
      </c>
    </row>
    <row r="151" spans="2:7" ht="15.5">
      <c r="C151" s="19" t="s">
        <v>136</v>
      </c>
      <c r="E151" s="38" t="s">
        <v>137</v>
      </c>
      <c r="F151" s="14"/>
      <c r="G151" s="6">
        <v>56</v>
      </c>
    </row>
    <row r="155" spans="2:7" ht="18.5">
      <c r="B155" s="1"/>
    </row>
    <row r="162" spans="2:8" ht="23.5">
      <c r="B162" s="3" t="s">
        <v>164</v>
      </c>
      <c r="C162" s="2"/>
      <c r="D162" s="2"/>
      <c r="E162" s="2"/>
      <c r="F162" s="2"/>
      <c r="G162" s="2"/>
      <c r="H162" s="2"/>
    </row>
    <row r="164" spans="2:8">
      <c r="B164" s="8" t="s">
        <v>24</v>
      </c>
      <c r="C164" s="8"/>
      <c r="D164">
        <v>6.86</v>
      </c>
    </row>
    <row r="180" spans="2:7" ht="23.5">
      <c r="B180" s="3" t="s">
        <v>63</v>
      </c>
      <c r="C180" s="2"/>
      <c r="D180" s="2"/>
      <c r="E180" s="2"/>
      <c r="F180" s="2"/>
    </row>
    <row r="181" spans="2:7" ht="15" customHeight="1">
      <c r="B181" s="9"/>
    </row>
    <row r="182" spans="2:7" ht="15.5">
      <c r="B182" s="20" t="s">
        <v>169</v>
      </c>
      <c r="C182" s="4"/>
    </row>
    <row r="183" spans="2:7" ht="15.5">
      <c r="B183" s="20" t="s">
        <v>171</v>
      </c>
      <c r="C183" s="4" t="s">
        <v>174</v>
      </c>
    </row>
    <row r="184" spans="2:7" ht="15.5">
      <c r="B184" s="20" t="s">
        <v>84</v>
      </c>
      <c r="C184" s="4" t="s">
        <v>173</v>
      </c>
      <c r="F184" t="s">
        <v>170</v>
      </c>
    </row>
    <row r="185" spans="2:7" ht="15.5">
      <c r="B185" s="20" t="s">
        <v>154</v>
      </c>
      <c r="C185" s="20">
        <v>10</v>
      </c>
      <c r="F185" s="46" t="s">
        <v>165</v>
      </c>
      <c r="G185" s="8">
        <v>12.02</v>
      </c>
    </row>
    <row r="186" spans="2:7" ht="15.5">
      <c r="B186" s="23" t="s">
        <v>157</v>
      </c>
      <c r="C186" s="20">
        <v>8.798</v>
      </c>
      <c r="F186" s="46" t="s">
        <v>166</v>
      </c>
      <c r="G186" s="8">
        <v>4.88</v>
      </c>
    </row>
    <row r="187" spans="2:7" ht="15.5">
      <c r="B187" s="23" t="s">
        <v>158</v>
      </c>
      <c r="C187" s="20">
        <v>0.71399999999999997</v>
      </c>
      <c r="F187" s="47" t="s">
        <v>167</v>
      </c>
      <c r="G187" s="14">
        <v>4.4400000000000004</v>
      </c>
    </row>
    <row r="188" spans="2:7" ht="15.5">
      <c r="B188" s="23" t="s">
        <v>159</v>
      </c>
      <c r="C188" s="20">
        <v>4.3999999999999997E-2</v>
      </c>
      <c r="F188" s="47" t="s">
        <v>168</v>
      </c>
      <c r="G188" s="14">
        <v>3.76</v>
      </c>
    </row>
    <row r="189" spans="2:7" ht="15.5">
      <c r="B189" s="23" t="s">
        <v>160</v>
      </c>
      <c r="C189" s="20">
        <v>3.4000000000000002E-2</v>
      </c>
    </row>
    <row r="190" spans="2:7" ht="15.5">
      <c r="B190" s="23" t="s">
        <v>155</v>
      </c>
      <c r="C190" s="20">
        <v>2.8000000000000001E-2</v>
      </c>
    </row>
    <row r="191" spans="2:7" ht="15.5">
      <c r="B191" s="23" t="s">
        <v>156</v>
      </c>
      <c r="C191" s="20">
        <v>6.0000000000000001E-3</v>
      </c>
    </row>
    <row r="192" spans="2:7" ht="15.5">
      <c r="B192" s="23" t="s">
        <v>161</v>
      </c>
      <c r="C192" s="20">
        <v>0.376</v>
      </c>
    </row>
    <row r="194" spans="2:10" ht="23.5">
      <c r="B194" s="3" t="s">
        <v>64</v>
      </c>
      <c r="C194" s="2"/>
      <c r="D194" s="2"/>
      <c r="E194" s="2"/>
      <c r="F194" s="2"/>
    </row>
    <row r="196" spans="2:10" ht="15.5">
      <c r="B196" s="19" t="s">
        <v>186</v>
      </c>
    </row>
    <row r="197" spans="2:10" ht="15.5">
      <c r="B197" s="68" t="s">
        <v>175</v>
      </c>
      <c r="C197" s="51" t="s">
        <v>176</v>
      </c>
      <c r="D197" s="68" t="s">
        <v>178</v>
      </c>
      <c r="E197" s="70" t="s">
        <v>179</v>
      </c>
      <c r="F197" s="52" t="s">
        <v>180</v>
      </c>
      <c r="G197" s="51" t="s">
        <v>182</v>
      </c>
      <c r="H197" s="68" t="s">
        <v>183</v>
      </c>
      <c r="I197" s="68" t="s">
        <v>184</v>
      </c>
      <c r="J197" s="68" t="s">
        <v>185</v>
      </c>
    </row>
    <row r="198" spans="2:10" ht="15.5">
      <c r="B198" s="68"/>
      <c r="C198" s="51" t="s">
        <v>177</v>
      </c>
      <c r="D198" s="68"/>
      <c r="E198" s="70"/>
      <c r="F198" s="51" t="s">
        <v>181</v>
      </c>
      <c r="G198" s="51" t="s">
        <v>181</v>
      </c>
      <c r="H198" s="68"/>
      <c r="I198" s="68"/>
      <c r="J198" s="68"/>
    </row>
    <row r="199" spans="2:10" ht="15.5">
      <c r="B199" s="53" t="s">
        <v>272</v>
      </c>
      <c r="C199" s="53">
        <v>25</v>
      </c>
      <c r="D199" s="53">
        <v>1898</v>
      </c>
      <c r="E199" s="53">
        <v>654</v>
      </c>
      <c r="F199" s="53">
        <v>1628</v>
      </c>
      <c r="G199" s="53">
        <v>2168</v>
      </c>
      <c r="H199" s="53">
        <v>950</v>
      </c>
      <c r="I199" s="53">
        <v>1820</v>
      </c>
      <c r="J199" s="53">
        <v>3260</v>
      </c>
    </row>
    <row r="202" spans="2:10" ht="23.5">
      <c r="B202" s="3" t="s">
        <v>65</v>
      </c>
      <c r="C202" s="2"/>
      <c r="D202" s="2"/>
      <c r="E202" s="2"/>
      <c r="F202" s="2"/>
    </row>
    <row r="204" spans="2:10" ht="16.5">
      <c r="B204" s="14" t="s">
        <v>199</v>
      </c>
      <c r="C204" s="14"/>
      <c r="D204" s="14"/>
      <c r="E204" s="14"/>
    </row>
    <row r="206" spans="2:10">
      <c r="B206" s="8" t="s">
        <v>200</v>
      </c>
      <c r="C206" s="8"/>
      <c r="D206" s="8"/>
      <c r="E206" s="8"/>
      <c r="F206" s="8"/>
    </row>
    <row r="209" spans="2:6" ht="23.5">
      <c r="B209" s="3" t="s">
        <v>66</v>
      </c>
      <c r="C209" s="2"/>
      <c r="D209" s="2"/>
      <c r="E209" s="2"/>
      <c r="F209" s="2"/>
    </row>
    <row r="211" spans="2:6" ht="16.5">
      <c r="B211" s="14" t="s">
        <v>187</v>
      </c>
      <c r="C211" s="14"/>
      <c r="D211" s="14"/>
    </row>
    <row r="226" spans="2:6">
      <c r="B226" s="8" t="s">
        <v>192</v>
      </c>
      <c r="C226" s="8"/>
    </row>
    <row r="229" spans="2:6" ht="23.5">
      <c r="B229" s="3" t="s">
        <v>67</v>
      </c>
      <c r="C229" s="2"/>
      <c r="D229" s="2"/>
      <c r="E229" s="2"/>
      <c r="F229" s="2"/>
    </row>
    <row r="231" spans="2:6" ht="16.5">
      <c r="B231" s="14" t="s">
        <v>195</v>
      </c>
      <c r="C231" s="14"/>
    </row>
    <row r="233" spans="2:6" ht="17.5">
      <c r="B233" s="20"/>
      <c r="C233" s="20" t="s">
        <v>197</v>
      </c>
      <c r="D233" s="20" t="s">
        <v>194</v>
      </c>
      <c r="E233" s="20"/>
    </row>
    <row r="234" spans="2:6" ht="15.5">
      <c r="B234" s="20" t="s">
        <v>272</v>
      </c>
      <c r="C234" s="21">
        <v>8.11</v>
      </c>
      <c r="D234" s="21">
        <v>69.319999999999993</v>
      </c>
      <c r="E234" s="20"/>
    </row>
    <row r="237" spans="2:6" ht="26.5">
      <c r="B237" s="3" t="s">
        <v>196</v>
      </c>
      <c r="C237" s="2"/>
      <c r="D237" s="2"/>
      <c r="E237" s="2"/>
      <c r="F237" s="2"/>
    </row>
    <row r="241" spans="2:26">
      <c r="C241" s="10" t="s">
        <v>201</v>
      </c>
      <c r="D241" s="10" t="s">
        <v>202</v>
      </c>
    </row>
    <row r="242" spans="2:26" ht="16.5">
      <c r="C242" s="4" t="s">
        <v>204</v>
      </c>
      <c r="D242" s="4" t="s">
        <v>205</v>
      </c>
    </row>
    <row r="243" spans="2:26">
      <c r="B243" s="4" t="s">
        <v>272</v>
      </c>
      <c r="C243" s="7">
        <v>76.290000000000006</v>
      </c>
      <c r="D243" s="7" t="s">
        <v>203</v>
      </c>
    </row>
    <row r="249" spans="2:26" ht="26.5">
      <c r="B249" s="3" t="s">
        <v>206</v>
      </c>
      <c r="C249" s="2"/>
      <c r="D249" s="2"/>
      <c r="E249" s="2"/>
      <c r="F249" s="2"/>
      <c r="G249" s="2"/>
    </row>
    <row r="251" spans="2:26">
      <c r="B251" s="54" t="s">
        <v>26</v>
      </c>
      <c r="C251" s="55" t="s">
        <v>27</v>
      </c>
      <c r="D251" s="54" t="s">
        <v>207</v>
      </c>
      <c r="E251" s="54" t="s">
        <v>208</v>
      </c>
      <c r="F251" s="54" t="s">
        <v>28</v>
      </c>
      <c r="G251" s="54" t="s">
        <v>29</v>
      </c>
      <c r="H251" s="54" t="s">
        <v>30</v>
      </c>
      <c r="I251" s="54" t="s">
        <v>31</v>
      </c>
      <c r="J251" s="54" t="s">
        <v>32</v>
      </c>
      <c r="K251" s="54" t="s">
        <v>33</v>
      </c>
      <c r="L251" s="54" t="s">
        <v>34</v>
      </c>
      <c r="M251" s="54" t="s">
        <v>35</v>
      </c>
      <c r="N251" s="54" t="s">
        <v>36</v>
      </c>
      <c r="O251" s="54" t="s">
        <v>37</v>
      </c>
      <c r="P251" s="54" t="s">
        <v>38</v>
      </c>
      <c r="Q251" s="54" t="s">
        <v>39</v>
      </c>
      <c r="R251" s="54" t="s">
        <v>40</v>
      </c>
      <c r="S251" s="54" t="s">
        <v>41</v>
      </c>
      <c r="T251" s="56" t="s">
        <v>42</v>
      </c>
      <c r="U251" s="56" t="s">
        <v>43</v>
      </c>
      <c r="V251" s="56" t="s">
        <v>44</v>
      </c>
      <c r="W251" s="56" t="s">
        <v>45</v>
      </c>
      <c r="X251" s="56" t="s">
        <v>46</v>
      </c>
      <c r="Y251" s="56" t="s">
        <v>47</v>
      </c>
      <c r="Z251" s="56" t="s">
        <v>48</v>
      </c>
    </row>
    <row r="252" spans="2:26">
      <c r="B252" s="4">
        <v>1</v>
      </c>
      <c r="C252" s="57" t="s">
        <v>277</v>
      </c>
      <c r="D252" s="58" t="s">
        <v>209</v>
      </c>
      <c r="E252" s="58" t="s">
        <v>210</v>
      </c>
      <c r="F252" s="4">
        <v>23.373000000000001</v>
      </c>
      <c r="G252" s="4">
        <v>73.694000000000003</v>
      </c>
      <c r="H252" s="4">
        <v>0.05</v>
      </c>
      <c r="I252" s="4">
        <v>0.03</v>
      </c>
      <c r="J252" s="4">
        <v>0.02</v>
      </c>
      <c r="K252" s="4">
        <v>6.5000000000000002E-2</v>
      </c>
      <c r="L252" s="4">
        <v>0.29099999999999998</v>
      </c>
      <c r="M252" s="4">
        <v>9.8000000000000004E-2</v>
      </c>
      <c r="N252" s="4" t="s">
        <v>52</v>
      </c>
      <c r="O252" s="4">
        <v>4.2000000000000003E-2</v>
      </c>
      <c r="P252" s="4">
        <v>2.5329999999999999</v>
      </c>
      <c r="Q252" s="4">
        <v>5.8000000000000003E-2</v>
      </c>
      <c r="R252" s="4" t="s">
        <v>52</v>
      </c>
      <c r="S252" s="4" t="s">
        <v>52</v>
      </c>
      <c r="T252" s="4">
        <v>0.40699999999999997</v>
      </c>
      <c r="U252" s="4">
        <v>0.59599999999999997</v>
      </c>
      <c r="V252" s="4">
        <v>0.24</v>
      </c>
      <c r="W252" s="4">
        <v>5.4210000000000003</v>
      </c>
      <c r="X252" s="4">
        <v>9.6000000000000002E-2</v>
      </c>
      <c r="Y252" s="4">
        <v>0.11799999999999999</v>
      </c>
      <c r="Z252" s="4">
        <v>6.4000000000000001E-2</v>
      </c>
    </row>
    <row r="253" spans="2:26">
      <c r="B253" s="4">
        <v>2</v>
      </c>
      <c r="C253" s="57" t="s">
        <v>278</v>
      </c>
      <c r="D253" s="58" t="s">
        <v>209</v>
      </c>
      <c r="E253" s="58" t="s">
        <v>210</v>
      </c>
      <c r="F253" s="4">
        <v>22.824000000000002</v>
      </c>
      <c r="G253" s="4">
        <v>74.162999999999997</v>
      </c>
      <c r="H253" s="4">
        <v>5.8999999999999997E-2</v>
      </c>
      <c r="I253" s="4">
        <v>2.5999999999999999E-2</v>
      </c>
      <c r="J253" s="4" t="s">
        <v>52</v>
      </c>
      <c r="K253" s="4">
        <v>8.5999999999999993E-2</v>
      </c>
      <c r="L253" s="4">
        <v>0.17699999999999999</v>
      </c>
      <c r="M253" s="4">
        <v>8.3000000000000004E-2</v>
      </c>
      <c r="N253" s="4" t="s">
        <v>52</v>
      </c>
      <c r="O253" s="4" t="s">
        <v>52</v>
      </c>
      <c r="P253" s="4">
        <v>2.3650000000000002</v>
      </c>
      <c r="Q253" s="4">
        <v>3.2000000000000001E-2</v>
      </c>
      <c r="R253" s="4" t="s">
        <v>52</v>
      </c>
      <c r="S253" s="4" t="s">
        <v>52</v>
      </c>
      <c r="T253" s="4">
        <v>0.248</v>
      </c>
      <c r="U253" s="4">
        <v>0</v>
      </c>
      <c r="V253" s="4">
        <v>0</v>
      </c>
      <c r="W253" s="4">
        <v>5.0609999999999999</v>
      </c>
      <c r="X253" s="4">
        <v>9.8000000000000004E-2</v>
      </c>
      <c r="Y253" s="4">
        <v>0.1</v>
      </c>
      <c r="Z253" s="4">
        <v>7.5999999999999998E-2</v>
      </c>
    </row>
    <row r="254" spans="2:26">
      <c r="B254" s="4">
        <v>3</v>
      </c>
      <c r="C254" s="57" t="s">
        <v>279</v>
      </c>
      <c r="D254" s="58" t="s">
        <v>209</v>
      </c>
      <c r="E254" s="58" t="s">
        <v>210</v>
      </c>
      <c r="F254" s="4">
        <v>17.86</v>
      </c>
      <c r="G254" s="4">
        <v>79.393000000000001</v>
      </c>
      <c r="H254" s="4">
        <v>0.11</v>
      </c>
      <c r="I254" s="4" t="s">
        <v>52</v>
      </c>
      <c r="J254" s="4" t="s">
        <v>52</v>
      </c>
      <c r="K254" s="4" t="s">
        <v>52</v>
      </c>
      <c r="L254" s="4">
        <v>0.33600000000000002</v>
      </c>
      <c r="M254" s="4">
        <v>7.4999999999999997E-2</v>
      </c>
      <c r="N254" s="4" t="s">
        <v>52</v>
      </c>
      <c r="O254" s="4">
        <v>4.8000000000000001E-2</v>
      </c>
      <c r="P254" s="4">
        <v>2.7759999999999998</v>
      </c>
      <c r="Q254" s="4">
        <v>2.5999999999999999E-2</v>
      </c>
      <c r="R254" s="4">
        <v>0.02</v>
      </c>
      <c r="S254" s="4" t="s">
        <v>52</v>
      </c>
      <c r="T254" s="4">
        <v>0.47</v>
      </c>
      <c r="U254" s="4">
        <v>1.5269999999999999</v>
      </c>
      <c r="V254" s="4">
        <v>0.48799999999999999</v>
      </c>
      <c r="W254" s="4">
        <v>5.94</v>
      </c>
      <c r="X254" s="4">
        <v>0.111</v>
      </c>
      <c r="Y254" s="4">
        <v>0.09</v>
      </c>
      <c r="Z254" s="4">
        <v>0.14199999999999999</v>
      </c>
    </row>
    <row r="257" spans="2:7" ht="26.5">
      <c r="B257" s="3" t="s">
        <v>212</v>
      </c>
      <c r="C257" s="2"/>
      <c r="D257" s="2"/>
      <c r="E257" s="2"/>
      <c r="F257" s="2"/>
      <c r="G257" s="2"/>
    </row>
    <row r="259" spans="2:7" ht="16.5">
      <c r="B259" s="14" t="s">
        <v>214</v>
      </c>
    </row>
    <row r="269" spans="2:7">
      <c r="E269" s="71" t="s">
        <v>222</v>
      </c>
      <c r="F269" s="72"/>
      <c r="G269" s="72"/>
    </row>
    <row r="270" spans="2:7">
      <c r="E270" s="72"/>
      <c r="F270" s="72"/>
      <c r="G270" s="72"/>
    </row>
    <row r="271" spans="2:7">
      <c r="E271" s="72"/>
      <c r="F271" s="72"/>
      <c r="G271" s="72"/>
    </row>
    <row r="272" spans="2:7">
      <c r="E272" s="72"/>
      <c r="F272" s="72"/>
      <c r="G272" s="72"/>
    </row>
    <row r="273" spans="5:7">
      <c r="E273" s="72"/>
      <c r="F273" s="72"/>
      <c r="G273" s="72"/>
    </row>
    <row r="274" spans="5:7">
      <c r="E274" s="72"/>
      <c r="F274" s="72"/>
      <c r="G274" s="72"/>
    </row>
    <row r="275" spans="5:7">
      <c r="E275" s="72"/>
      <c r="F275" s="72"/>
      <c r="G275" s="72"/>
    </row>
    <row r="276" spans="5:7">
      <c r="E276" s="72"/>
      <c r="F276" s="72"/>
      <c r="G276" s="72"/>
    </row>
    <row r="277" spans="5:7">
      <c r="E277" s="72"/>
      <c r="F277" s="72"/>
      <c r="G277" s="72"/>
    </row>
  </sheetData>
  <mergeCells count="8">
    <mergeCell ref="E269:G277"/>
    <mergeCell ref="I197:I198"/>
    <mergeCell ref="J197:J198"/>
    <mergeCell ref="C133:G143"/>
    <mergeCell ref="B197:B198"/>
    <mergeCell ref="D197:D198"/>
    <mergeCell ref="E197:E198"/>
    <mergeCell ref="H197:H198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B1:AC282"/>
  <sheetViews>
    <sheetView showGridLines="0" topLeftCell="A252" zoomScaleNormal="100" workbookViewId="0">
      <selection activeCell="M229" sqref="M229"/>
    </sheetView>
  </sheetViews>
  <sheetFormatPr defaultRowHeight="14.5"/>
  <cols>
    <col min="2" max="2" width="12.453125" customWidth="1"/>
    <col min="3" max="3" width="15.81640625" customWidth="1"/>
    <col min="4" max="4" width="15" customWidth="1"/>
    <col min="5" max="5" width="11.7265625" customWidth="1"/>
    <col min="6" max="6" width="16.7265625" customWidth="1"/>
    <col min="7" max="7" width="17" customWidth="1"/>
    <col min="8" max="8" width="9.1796875" customWidth="1"/>
    <col min="9" max="9" width="11.7265625" customWidth="1"/>
    <col min="10" max="10" width="11.26953125" customWidth="1"/>
    <col min="11" max="11" width="10.81640625" customWidth="1"/>
    <col min="13" max="13" width="26.54296875" customWidth="1"/>
    <col min="14" max="14" width="13.1796875" customWidth="1"/>
    <col min="15" max="15" width="19.81640625" customWidth="1"/>
    <col min="17" max="17" width="12.453125" customWidth="1"/>
    <col min="18" max="18" width="14" customWidth="1"/>
    <col min="19" max="19" width="12" customWidth="1"/>
    <col min="21" max="21" width="15.453125" customWidth="1"/>
    <col min="24" max="24" width="11.54296875" customWidth="1"/>
    <col min="29" max="29" width="30.453125" customWidth="1"/>
  </cols>
  <sheetData>
    <row r="1" spans="2:29" ht="23.5" customHeight="1">
      <c r="B1" s="12" t="s">
        <v>68</v>
      </c>
      <c r="D1" s="3" t="s">
        <v>280</v>
      </c>
      <c r="E1" s="2"/>
      <c r="F1" s="2"/>
    </row>
    <row r="2" spans="2:29" ht="23.5">
      <c r="M2" s="3" t="s">
        <v>7</v>
      </c>
      <c r="Q2" s="3" t="s">
        <v>12</v>
      </c>
      <c r="R2" s="2"/>
      <c r="S2" s="2"/>
    </row>
    <row r="4" spans="2:29" ht="15.5">
      <c r="M4" s="20"/>
      <c r="N4" s="20"/>
      <c r="O4" s="20"/>
      <c r="Q4" s="20"/>
      <c r="R4" s="19"/>
      <c r="S4" s="19"/>
      <c r="T4" s="19"/>
      <c r="U4" s="19"/>
    </row>
    <row r="5" spans="2:29" ht="17.5">
      <c r="M5" s="20" t="s">
        <v>25</v>
      </c>
      <c r="N5" s="20" t="s">
        <v>9</v>
      </c>
      <c r="O5" s="26" t="s">
        <v>58</v>
      </c>
      <c r="Q5" s="20" t="s">
        <v>8</v>
      </c>
      <c r="R5" s="20" t="s">
        <v>9</v>
      </c>
      <c r="S5" s="20" t="s">
        <v>69</v>
      </c>
      <c r="T5" s="20" t="s">
        <v>10</v>
      </c>
      <c r="U5" s="26" t="s">
        <v>70</v>
      </c>
      <c r="V5" s="8"/>
      <c r="W5" s="7"/>
    </row>
    <row r="6" spans="2:29" ht="15.5">
      <c r="M6" s="20" t="s">
        <v>0</v>
      </c>
      <c r="N6" s="20">
        <v>0</v>
      </c>
      <c r="O6" s="22">
        <f t="shared" ref="O6:O11" si="0">(N6*100)/$N$12</f>
        <v>0</v>
      </c>
      <c r="Q6" s="20">
        <v>1</v>
      </c>
      <c r="R6" s="20">
        <v>2.09</v>
      </c>
      <c r="S6" s="20">
        <v>1E-3</v>
      </c>
      <c r="T6" s="20">
        <v>1</v>
      </c>
      <c r="U6" s="20">
        <f>R6/S6</f>
        <v>2090</v>
      </c>
      <c r="W6" s="4"/>
      <c r="X6" s="4"/>
      <c r="Y6" s="4"/>
      <c r="Z6" s="4"/>
      <c r="AA6" s="4"/>
      <c r="AB6" s="4"/>
      <c r="AC6" s="4"/>
    </row>
    <row r="7" spans="2:29" ht="15.5">
      <c r="M7" s="20" t="s">
        <v>1</v>
      </c>
      <c r="N7" s="20">
        <v>0</v>
      </c>
      <c r="O7" s="22">
        <f t="shared" si="0"/>
        <v>0</v>
      </c>
      <c r="Q7" s="20">
        <v>2</v>
      </c>
      <c r="R7" s="20">
        <v>2.0819999999999999</v>
      </c>
      <c r="S7" s="20">
        <v>1E-3</v>
      </c>
      <c r="T7" s="20">
        <v>1</v>
      </c>
      <c r="U7" s="20">
        <f t="shared" ref="U7:U15" si="1">R7/S7</f>
        <v>2082</v>
      </c>
      <c r="W7" s="4"/>
      <c r="X7" s="4"/>
      <c r="Y7" s="4"/>
      <c r="Z7" s="4"/>
      <c r="AA7" s="4"/>
      <c r="AB7" s="4"/>
      <c r="AC7" s="5"/>
    </row>
    <row r="8" spans="2:29" ht="15.5">
      <c r="M8" s="20" t="s">
        <v>2</v>
      </c>
      <c r="N8" s="20">
        <v>0.20200000000000001</v>
      </c>
      <c r="O8" s="22">
        <f t="shared" si="0"/>
        <v>6.7333333333333343</v>
      </c>
      <c r="Q8" s="20">
        <v>3</v>
      </c>
      <c r="R8" s="20">
        <v>2.0419999999999998</v>
      </c>
      <c r="S8" s="20">
        <v>1E-3</v>
      </c>
      <c r="T8" s="20">
        <v>1</v>
      </c>
      <c r="U8" s="20">
        <f t="shared" si="1"/>
        <v>2041.9999999999998</v>
      </c>
      <c r="W8" s="4"/>
      <c r="X8" s="4"/>
      <c r="Y8" s="4"/>
      <c r="Z8" s="4"/>
      <c r="AA8" s="4"/>
      <c r="AB8" s="4"/>
      <c r="AC8" s="5"/>
    </row>
    <row r="9" spans="2:29" ht="15.5">
      <c r="M9" s="23" t="s">
        <v>3</v>
      </c>
      <c r="N9" s="20">
        <v>1.446</v>
      </c>
      <c r="O9" s="22">
        <f t="shared" si="0"/>
        <v>48.199999999999996</v>
      </c>
      <c r="Q9" s="20">
        <v>4</v>
      </c>
      <c r="R9" s="20">
        <v>2.1520000000000001</v>
      </c>
      <c r="S9" s="20">
        <v>1E-3</v>
      </c>
      <c r="T9" s="20">
        <v>1</v>
      </c>
      <c r="U9" s="20">
        <f t="shared" si="1"/>
        <v>2152</v>
      </c>
      <c r="W9" s="4"/>
      <c r="X9" s="4"/>
      <c r="Y9" s="4"/>
      <c r="Z9" s="4"/>
      <c r="AA9" s="4"/>
      <c r="AB9" s="4"/>
      <c r="AC9" s="5"/>
    </row>
    <row r="10" spans="2:29" ht="15.5">
      <c r="M10" s="23" t="s">
        <v>4</v>
      </c>
      <c r="N10" s="20">
        <v>1.292</v>
      </c>
      <c r="O10" s="22">
        <f t="shared" si="0"/>
        <v>43.06666666666667</v>
      </c>
      <c r="Q10" s="20">
        <v>5</v>
      </c>
      <c r="R10" s="20">
        <v>2.0299999999999998</v>
      </c>
      <c r="S10" s="20">
        <v>1E-3</v>
      </c>
      <c r="T10" s="20">
        <v>1</v>
      </c>
      <c r="U10" s="20">
        <f t="shared" si="1"/>
        <v>2029.9999999999998</v>
      </c>
      <c r="W10" s="4"/>
      <c r="X10" s="4"/>
      <c r="Y10" s="4"/>
      <c r="Z10" s="4"/>
      <c r="AA10" s="4"/>
      <c r="AB10" s="4"/>
      <c r="AC10" s="5"/>
    </row>
    <row r="11" spans="2:29" ht="15.5">
      <c r="M11" s="23" t="s">
        <v>5</v>
      </c>
      <c r="N11" s="20">
        <v>0.06</v>
      </c>
      <c r="O11" s="22">
        <f t="shared" si="0"/>
        <v>2</v>
      </c>
      <c r="Q11" s="20">
        <v>6</v>
      </c>
      <c r="R11" s="20">
        <v>2.0499999999999998</v>
      </c>
      <c r="S11" s="20">
        <v>1E-3</v>
      </c>
      <c r="T11" s="20">
        <v>1</v>
      </c>
      <c r="U11" s="20">
        <f t="shared" si="1"/>
        <v>2050</v>
      </c>
      <c r="W11" s="4"/>
      <c r="X11" s="4"/>
      <c r="Y11" s="4"/>
      <c r="Z11" s="4"/>
      <c r="AA11" s="4"/>
      <c r="AB11" s="4"/>
      <c r="AC11" s="5"/>
    </row>
    <row r="12" spans="2:29" ht="15.5">
      <c r="M12" s="24" t="s">
        <v>6</v>
      </c>
      <c r="N12" s="21">
        <f>N6+N7+N8+N9+N10+N11</f>
        <v>3</v>
      </c>
      <c r="O12" s="25">
        <f>SUM(O6:O11)</f>
        <v>100</v>
      </c>
      <c r="Q12" s="20">
        <v>7</v>
      </c>
      <c r="R12" s="20">
        <v>2.0880000000000001</v>
      </c>
      <c r="S12" s="20">
        <v>1E-3</v>
      </c>
      <c r="T12" s="20">
        <v>1</v>
      </c>
      <c r="U12" s="20">
        <f t="shared" si="1"/>
        <v>2088</v>
      </c>
      <c r="W12" s="4"/>
      <c r="X12" s="4"/>
      <c r="Y12" s="4"/>
      <c r="Z12" s="4"/>
      <c r="AA12" s="4"/>
      <c r="AB12" s="4"/>
      <c r="AC12" s="5"/>
    </row>
    <row r="13" spans="2:29" ht="15.5">
      <c r="M13" s="37" t="s">
        <v>81</v>
      </c>
      <c r="N13" s="14"/>
      <c r="O13" s="39">
        <f>(0.25*O6+3.4*O7+8.15*O8+11*O9+14*O10+18*O11)/100</f>
        <v>12.2401</v>
      </c>
      <c r="Q13" s="20">
        <v>8</v>
      </c>
      <c r="R13" s="20">
        <v>2.052</v>
      </c>
      <c r="S13" s="20">
        <v>1E-3</v>
      </c>
      <c r="T13" s="20">
        <v>1</v>
      </c>
      <c r="U13" s="20">
        <f t="shared" si="1"/>
        <v>2052</v>
      </c>
      <c r="W13" s="4"/>
      <c r="X13" s="4"/>
      <c r="Y13" s="4"/>
      <c r="Z13" s="4"/>
      <c r="AA13" s="4"/>
      <c r="AB13" s="4"/>
      <c r="AC13" s="5"/>
    </row>
    <row r="14" spans="2:29" ht="15.5">
      <c r="M14" s="37" t="s">
        <v>74</v>
      </c>
      <c r="N14" s="38"/>
      <c r="O14" s="39">
        <f>O6+O7+O8</f>
        <v>6.7333333333333343</v>
      </c>
      <c r="Q14" s="20">
        <v>9</v>
      </c>
      <c r="R14" s="20">
        <v>2.1459999999999999</v>
      </c>
      <c r="S14" s="20">
        <v>1E-3</v>
      </c>
      <c r="T14" s="20">
        <v>1</v>
      </c>
      <c r="U14" s="20">
        <f t="shared" si="1"/>
        <v>2146</v>
      </c>
    </row>
    <row r="15" spans="2:29" ht="15.5">
      <c r="M15" s="37" t="s">
        <v>80</v>
      </c>
      <c r="N15" s="38"/>
      <c r="O15" s="39">
        <f>O9+O10+O11</f>
        <v>93.266666666666666</v>
      </c>
      <c r="Q15" s="20">
        <v>10</v>
      </c>
      <c r="R15" s="20">
        <v>2.0720000000000001</v>
      </c>
      <c r="S15" s="20">
        <v>1E-3</v>
      </c>
      <c r="T15" s="20">
        <v>1</v>
      </c>
      <c r="U15" s="20">
        <f t="shared" si="1"/>
        <v>2072</v>
      </c>
    </row>
    <row r="16" spans="2:29" ht="15.5">
      <c r="M16" s="37" t="s">
        <v>86</v>
      </c>
      <c r="N16" s="38"/>
      <c r="O16" s="39">
        <f>$O$11</f>
        <v>2</v>
      </c>
      <c r="Q16" s="27" t="s">
        <v>11</v>
      </c>
      <c r="R16" s="27"/>
      <c r="S16" s="27"/>
      <c r="T16" s="27"/>
      <c r="U16" s="25">
        <f>AVERAGE(U6:U15)</f>
        <v>2080.4</v>
      </c>
    </row>
    <row r="19" spans="13:24" ht="23.5">
      <c r="M19" s="3" t="s">
        <v>162</v>
      </c>
      <c r="N19" s="2"/>
      <c r="Q19" s="3" t="s">
        <v>21</v>
      </c>
      <c r="R19" s="2"/>
      <c r="S19" s="2"/>
      <c r="T19" s="2"/>
      <c r="U19" s="2"/>
      <c r="X19" s="9"/>
    </row>
    <row r="21" spans="13:24" ht="15.5">
      <c r="M21" s="20"/>
      <c r="N21" s="20"/>
      <c r="Q21" s="20"/>
      <c r="R21" s="19"/>
      <c r="S21" s="19"/>
      <c r="T21" s="19"/>
    </row>
    <row r="22" spans="13:24" ht="17.5">
      <c r="M22" s="19"/>
      <c r="N22" s="21" t="s">
        <v>24</v>
      </c>
      <c r="Q22" s="19"/>
      <c r="R22" s="20" t="s">
        <v>19</v>
      </c>
      <c r="S22" s="20" t="s">
        <v>20</v>
      </c>
      <c r="T22" s="27" t="s">
        <v>71</v>
      </c>
      <c r="U22" s="8"/>
      <c r="V22" s="8"/>
    </row>
    <row r="23" spans="13:24" ht="15.5">
      <c r="M23" s="20">
        <v>1</v>
      </c>
      <c r="N23" s="22">
        <f>((W41-T23)/W41)*100</f>
        <v>16.830034978127813</v>
      </c>
      <c r="Q23" s="20">
        <v>1</v>
      </c>
      <c r="R23" s="20">
        <v>200</v>
      </c>
      <c r="S23" s="20">
        <v>52</v>
      </c>
      <c r="T23" s="22">
        <f>(R23/S23)*1000</f>
        <v>3846.1538461538462</v>
      </c>
    </row>
    <row r="24" spans="13:24" ht="15.5">
      <c r="M24" s="20">
        <v>2</v>
      </c>
      <c r="N24" s="22">
        <f>((W41-T24)/W41)*100</f>
        <v>21.366578524775392</v>
      </c>
      <c r="Q24" s="20">
        <v>2</v>
      </c>
      <c r="R24" s="20">
        <v>200</v>
      </c>
      <c r="S24" s="20">
        <v>55</v>
      </c>
      <c r="T24" s="22">
        <f>(R24/S24)*1000</f>
        <v>3636.363636363636</v>
      </c>
    </row>
    <row r="25" spans="13:24" ht="15.5">
      <c r="M25" s="20">
        <v>3</v>
      </c>
      <c r="N25" s="22">
        <f>((W41-T25)/W41)*100</f>
        <v>15.199251350247966</v>
      </c>
      <c r="Q25" s="20">
        <v>3</v>
      </c>
      <c r="R25" s="20">
        <v>200</v>
      </c>
      <c r="S25" s="20">
        <v>51</v>
      </c>
      <c r="T25" s="22">
        <f>(R25/S25)*1000</f>
        <v>3921.5686274509803</v>
      </c>
    </row>
    <row r="26" spans="13:24" ht="15.5">
      <c r="M26" s="20">
        <v>4</v>
      </c>
      <c r="N26" s="22">
        <f>((W41-T26)/W41)*100</f>
        <v>18.399279601182002</v>
      </c>
      <c r="Q26" s="20">
        <v>4</v>
      </c>
      <c r="R26" s="20">
        <v>200</v>
      </c>
      <c r="S26" s="20">
        <v>53</v>
      </c>
      <c r="T26" s="22">
        <f>(R26/S26)*1000</f>
        <v>3773.5849056603774</v>
      </c>
    </row>
    <row r="27" spans="13:24" ht="15.5">
      <c r="M27" s="20">
        <v>5</v>
      </c>
      <c r="N27" s="22">
        <f>((W41-T27)/W41)*100</f>
        <v>21.366578524775392</v>
      </c>
      <c r="Q27" s="20">
        <v>5</v>
      </c>
      <c r="R27" s="20">
        <v>200</v>
      </c>
      <c r="S27" s="20">
        <v>55</v>
      </c>
      <c r="T27" s="22">
        <f>(R27/S27)*1000</f>
        <v>3636.363636363636</v>
      </c>
    </row>
    <row r="28" spans="13:24" ht="15.5">
      <c r="M28" s="27" t="s">
        <v>11</v>
      </c>
      <c r="N28" s="25">
        <f>AVERAGE(N23:N27)</f>
        <v>18.632344595821714</v>
      </c>
      <c r="Q28" s="27" t="s">
        <v>11</v>
      </c>
      <c r="R28" s="27"/>
      <c r="S28" s="27"/>
      <c r="T28" s="25">
        <f>AVERAGE(T23:T27)</f>
        <v>3762.8069303984948</v>
      </c>
    </row>
    <row r="31" spans="13:24" ht="23.5">
      <c r="M31" s="3" t="s">
        <v>83</v>
      </c>
      <c r="Q31" s="3" t="s">
        <v>22</v>
      </c>
      <c r="R31" s="2"/>
      <c r="S31" s="2"/>
    </row>
    <row r="32" spans="13:24" ht="15.5">
      <c r="M32" s="20">
        <v>0</v>
      </c>
    </row>
    <row r="33" spans="2:29" ht="15.5">
      <c r="Q33" s="20"/>
      <c r="R33" s="19"/>
      <c r="S33" s="19"/>
      <c r="T33" s="19"/>
      <c r="U33" s="19"/>
      <c r="V33" s="19"/>
      <c r="W33" s="19"/>
    </row>
    <row r="34" spans="2:29" ht="17.5">
      <c r="Q34" s="20"/>
      <c r="R34" s="20" t="s">
        <v>13</v>
      </c>
      <c r="S34" s="20" t="s">
        <v>14</v>
      </c>
      <c r="T34" s="20" t="s">
        <v>15</v>
      </c>
      <c r="U34" s="20" t="s">
        <v>16</v>
      </c>
      <c r="V34" s="20" t="s">
        <v>17</v>
      </c>
      <c r="W34" s="26" t="s">
        <v>72</v>
      </c>
      <c r="X34" s="8"/>
      <c r="Y34" s="8"/>
    </row>
    <row r="35" spans="2:29" ht="15.5">
      <c r="Q35" s="20">
        <v>1</v>
      </c>
      <c r="R35" s="4">
        <v>73.099999999999994</v>
      </c>
      <c r="S35" s="4">
        <v>45.61</v>
      </c>
      <c r="T35" s="4">
        <v>138.94999999999999</v>
      </c>
      <c r="U35" s="20">
        <f>T35-S35</f>
        <v>93.339999999999989</v>
      </c>
      <c r="V35" s="4">
        <v>146.62</v>
      </c>
      <c r="W35" s="22">
        <f>((U35/(R35-(V35-U35)))*((1-1.29)+1.29))*1000</f>
        <v>4709.3844601412766</v>
      </c>
    </row>
    <row r="36" spans="2:29" ht="23.5">
      <c r="M36" s="3" t="s">
        <v>111</v>
      </c>
      <c r="Q36" s="20">
        <v>2</v>
      </c>
      <c r="R36" s="4">
        <v>73.02</v>
      </c>
      <c r="S36" s="4">
        <v>45.43</v>
      </c>
      <c r="T36" s="4">
        <v>139.19</v>
      </c>
      <c r="U36" s="20">
        <f>T36-S36</f>
        <v>93.759999999999991</v>
      </c>
      <c r="V36" s="4">
        <v>146.43</v>
      </c>
      <c r="W36" s="22">
        <f>((U36/(R36-(V36-U36)))*((1-1.29)+1.29))*1000</f>
        <v>4607.3710073710108</v>
      </c>
    </row>
    <row r="37" spans="2:29" ht="15.5">
      <c r="M37" s="19" t="s">
        <v>116</v>
      </c>
      <c r="Q37" s="20">
        <v>3</v>
      </c>
      <c r="R37" s="4">
        <v>73.06</v>
      </c>
      <c r="S37" s="4">
        <v>45.74</v>
      </c>
      <c r="T37" s="4">
        <v>137.03</v>
      </c>
      <c r="U37" s="20">
        <f>T37-S37</f>
        <v>91.289999999999992</v>
      </c>
      <c r="V37" s="4">
        <v>144.63</v>
      </c>
      <c r="W37" s="22">
        <f>((U37/(R37-(V37-U37)))*((1-1.29)+1.29))*1000</f>
        <v>4629.3103448275861</v>
      </c>
    </row>
    <row r="38" spans="2:29" ht="15.5">
      <c r="M38" t="s">
        <v>112</v>
      </c>
      <c r="Q38" s="20">
        <v>4</v>
      </c>
      <c r="R38" s="4">
        <v>72.989999999999995</v>
      </c>
      <c r="S38" s="4">
        <v>44.89</v>
      </c>
      <c r="T38" s="4">
        <v>141.13999999999999</v>
      </c>
      <c r="U38" s="20">
        <f>T38-S38</f>
        <v>96.249999999999986</v>
      </c>
      <c r="V38" s="4">
        <v>147.97</v>
      </c>
      <c r="W38" s="22">
        <f t="shared" ref="W38:W39" si="2">((U38/(R38-(V38-U38)))*((1-1.29)+1.29))*1000</f>
        <v>4525.1527973671864</v>
      </c>
    </row>
    <row r="39" spans="2:29" ht="15.5">
      <c r="Q39" s="20">
        <v>5</v>
      </c>
      <c r="R39" s="4">
        <v>73.12</v>
      </c>
      <c r="S39" s="4">
        <v>44.09</v>
      </c>
      <c r="T39" s="4">
        <v>136.32</v>
      </c>
      <c r="U39" s="20">
        <f t="shared" ref="U39" si="3">T39-S39</f>
        <v>92.22999999999999</v>
      </c>
      <c r="V39" s="4">
        <v>145.52000000000001</v>
      </c>
      <c r="W39" s="22">
        <f t="shared" si="2"/>
        <v>4651.033787191127</v>
      </c>
    </row>
    <row r="40" spans="2:29" ht="15.5">
      <c r="Q40" s="20"/>
      <c r="R40" s="20"/>
      <c r="S40" s="20"/>
      <c r="T40" s="20"/>
      <c r="U40" s="20"/>
      <c r="V40" s="20"/>
      <c r="W40" s="22"/>
    </row>
    <row r="41" spans="2:29" ht="15.5">
      <c r="Q41" s="27" t="s">
        <v>11</v>
      </c>
      <c r="R41" s="27"/>
      <c r="S41" s="21"/>
      <c r="T41" s="21"/>
      <c r="U41" s="21"/>
      <c r="V41" s="21"/>
      <c r="W41" s="25">
        <f>AVERAGEA(W35:W39)</f>
        <v>4624.4504793796386</v>
      </c>
    </row>
    <row r="42" spans="2:29" ht="15.5">
      <c r="Q42" s="19"/>
      <c r="R42" s="19"/>
      <c r="S42" s="20"/>
      <c r="T42" s="20"/>
      <c r="U42" s="20"/>
      <c r="V42" s="20"/>
      <c r="W42" s="22"/>
    </row>
    <row r="43" spans="2:29" ht="15.5">
      <c r="Q43" s="19"/>
      <c r="R43" s="19"/>
      <c r="S43" s="20"/>
      <c r="T43" s="20"/>
      <c r="U43" s="20"/>
      <c r="V43" s="20"/>
      <c r="W43" s="22"/>
    </row>
    <row r="44" spans="2:29" ht="15.5">
      <c r="Q44" s="19"/>
      <c r="R44" s="19"/>
      <c r="S44" s="20"/>
      <c r="T44" s="20"/>
      <c r="U44" s="20"/>
      <c r="V44" s="20"/>
      <c r="W44" s="22"/>
    </row>
    <row r="45" spans="2:29" ht="23.5">
      <c r="B45" s="3" t="s">
        <v>53</v>
      </c>
      <c r="C45" s="2"/>
      <c r="D45" s="2"/>
      <c r="E45" s="2"/>
    </row>
    <row r="47" spans="2:29" ht="15.5">
      <c r="B47" s="28" t="s">
        <v>26</v>
      </c>
      <c r="C47" s="28" t="s">
        <v>27</v>
      </c>
      <c r="D47" s="28"/>
      <c r="E47" s="28" t="s">
        <v>28</v>
      </c>
      <c r="F47" s="28" t="s">
        <v>29</v>
      </c>
      <c r="G47" s="28" t="s">
        <v>30</v>
      </c>
      <c r="H47" s="28" t="s">
        <v>31</v>
      </c>
      <c r="I47" s="28" t="s">
        <v>32</v>
      </c>
      <c r="J47" s="28" t="s">
        <v>33</v>
      </c>
      <c r="K47" s="28" t="s">
        <v>34</v>
      </c>
      <c r="L47" s="28" t="s">
        <v>35</v>
      </c>
      <c r="M47" s="28" t="s">
        <v>36</v>
      </c>
      <c r="N47" s="28" t="s">
        <v>37</v>
      </c>
      <c r="O47" s="28" t="s">
        <v>38</v>
      </c>
      <c r="P47" s="28" t="s">
        <v>39</v>
      </c>
      <c r="Q47" s="28" t="s">
        <v>40</v>
      </c>
      <c r="R47" s="28" t="s">
        <v>41</v>
      </c>
      <c r="S47" s="29" t="s">
        <v>42</v>
      </c>
      <c r="T47" s="29" t="s">
        <v>43</v>
      </c>
      <c r="U47" s="29" t="s">
        <v>44</v>
      </c>
      <c r="V47" s="29" t="s">
        <v>45</v>
      </c>
      <c r="W47" s="29" t="s">
        <v>46</v>
      </c>
      <c r="X47" s="29" t="s">
        <v>47</v>
      </c>
      <c r="Y47" s="29" t="s">
        <v>48</v>
      </c>
      <c r="Z47" s="29" t="s">
        <v>49</v>
      </c>
      <c r="AA47" s="29" t="s">
        <v>50</v>
      </c>
      <c r="AB47" s="29" t="s">
        <v>51</v>
      </c>
      <c r="AC47" s="29" t="s">
        <v>87</v>
      </c>
    </row>
    <row r="48" spans="2:29" ht="15.5">
      <c r="B48" s="30">
        <v>1</v>
      </c>
      <c r="C48" s="31" t="s">
        <v>281</v>
      </c>
      <c r="D48" s="30"/>
      <c r="E48" s="30">
        <v>30.524999999999999</v>
      </c>
      <c r="F48" s="32">
        <v>66.12</v>
      </c>
      <c r="G48" s="30" t="s">
        <v>52</v>
      </c>
      <c r="H48" s="30">
        <v>5.5E-2</v>
      </c>
      <c r="I48" s="30">
        <v>0.03</v>
      </c>
      <c r="J48" s="30">
        <v>0.1</v>
      </c>
      <c r="K48" s="30">
        <v>0.224</v>
      </c>
      <c r="L48" s="30">
        <v>0.20699999999999999</v>
      </c>
      <c r="M48" s="30" t="s">
        <v>52</v>
      </c>
      <c r="N48" s="30">
        <v>0.04</v>
      </c>
      <c r="O48" s="32">
        <v>2.355</v>
      </c>
      <c r="P48" s="30">
        <v>5.0999999999999997E-2</v>
      </c>
      <c r="Q48" s="30">
        <v>0.02</v>
      </c>
      <c r="R48" s="30" t="s">
        <v>52</v>
      </c>
      <c r="S48" s="30">
        <v>0.313</v>
      </c>
      <c r="T48" s="30">
        <v>0</v>
      </c>
      <c r="U48" s="30">
        <v>0.158</v>
      </c>
      <c r="V48" s="32">
        <v>5.0410000000000004</v>
      </c>
      <c r="W48" s="30">
        <v>9.2999999999999999E-2</v>
      </c>
      <c r="X48" s="30">
        <v>0.251</v>
      </c>
      <c r="Y48" s="30">
        <v>0</v>
      </c>
      <c r="Z48" s="30">
        <v>85.031000000000006</v>
      </c>
      <c r="AA48" s="30">
        <v>94.552000000000007</v>
      </c>
      <c r="AB48" s="30">
        <v>91.245999999999995</v>
      </c>
      <c r="AC48" s="39">
        <f>(S48+T48)/V48</f>
        <v>6.2090854989089464E-2</v>
      </c>
    </row>
    <row r="49" spans="2:29" ht="15.5">
      <c r="B49" s="20">
        <v>2</v>
      </c>
      <c r="C49" s="33" t="s">
        <v>282</v>
      </c>
      <c r="D49" s="20"/>
      <c r="E49" s="20">
        <v>31.536999999999999</v>
      </c>
      <c r="F49" s="34">
        <v>64.995000000000005</v>
      </c>
      <c r="G49" s="20" t="s">
        <v>52</v>
      </c>
      <c r="H49" s="20">
        <v>4.3999999999999997E-2</v>
      </c>
      <c r="I49" s="20">
        <v>2.5999999999999999E-2</v>
      </c>
      <c r="J49" s="20">
        <v>9.7000000000000003E-2</v>
      </c>
      <c r="K49" s="20">
        <v>0.23300000000000001</v>
      </c>
      <c r="L49" s="20">
        <v>0.183</v>
      </c>
      <c r="M49" s="20" t="s">
        <v>52</v>
      </c>
      <c r="N49" s="20" t="s">
        <v>52</v>
      </c>
      <c r="O49" s="34">
        <v>2.4350000000000001</v>
      </c>
      <c r="P49" s="20">
        <v>4.7E-2</v>
      </c>
      <c r="Q49" s="20" t="s">
        <v>52</v>
      </c>
      <c r="R49" s="20" t="s">
        <v>52</v>
      </c>
      <c r="S49" s="20">
        <v>0.32600000000000001</v>
      </c>
      <c r="T49" s="20">
        <v>0</v>
      </c>
      <c r="U49" s="20">
        <v>0.245</v>
      </c>
      <c r="V49" s="34">
        <v>5.21</v>
      </c>
      <c r="W49" s="20">
        <v>9.6000000000000002E-2</v>
      </c>
      <c r="X49" s="20">
        <v>0.221</v>
      </c>
      <c r="Y49" s="20">
        <v>0</v>
      </c>
      <c r="Z49" s="20">
        <v>83.584000000000003</v>
      </c>
      <c r="AA49" s="20">
        <v>92.942999999999998</v>
      </c>
      <c r="AB49" s="20">
        <v>89.692999999999998</v>
      </c>
      <c r="AC49" s="39">
        <f t="shared" ref="AC49:AC51" si="4">(S49+T49)/V49</f>
        <v>6.2571976967370449E-2</v>
      </c>
    </row>
    <row r="50" spans="2:29" ht="15.5">
      <c r="B50" s="20">
        <v>3</v>
      </c>
      <c r="C50" s="33" t="s">
        <v>283</v>
      </c>
      <c r="D50" s="20"/>
      <c r="E50" s="20">
        <v>28.920999999999999</v>
      </c>
      <c r="F50" s="34">
        <v>67.174000000000007</v>
      </c>
      <c r="G50" s="20" t="s">
        <v>52</v>
      </c>
      <c r="H50" s="20">
        <v>4.1000000000000002E-2</v>
      </c>
      <c r="I50" s="20">
        <v>2.9000000000000001E-2</v>
      </c>
      <c r="J50" s="20">
        <v>7.0999999999999994E-2</v>
      </c>
      <c r="K50" s="20">
        <v>0.20499999999999999</v>
      </c>
      <c r="L50" s="20">
        <v>0.183</v>
      </c>
      <c r="M50" s="20" t="s">
        <v>52</v>
      </c>
      <c r="N50" s="20">
        <v>4.2000000000000003E-2</v>
      </c>
      <c r="O50" s="34">
        <v>2.4860000000000002</v>
      </c>
      <c r="P50" s="20">
        <v>5.5E-2</v>
      </c>
      <c r="Q50" s="20">
        <v>0.03</v>
      </c>
      <c r="R50" s="20" t="s">
        <v>52</v>
      </c>
      <c r="S50" s="20">
        <v>0.28699999999999998</v>
      </c>
      <c r="T50" s="20">
        <v>0.60699999999999998</v>
      </c>
      <c r="U50" s="20">
        <v>0.33400000000000002</v>
      </c>
      <c r="V50" s="34">
        <v>5.32</v>
      </c>
      <c r="W50" s="20">
        <v>9.6000000000000002E-2</v>
      </c>
      <c r="X50" s="20">
        <v>0.221</v>
      </c>
      <c r="Y50" s="20">
        <v>0</v>
      </c>
      <c r="Z50" s="20">
        <v>86.385999999999996</v>
      </c>
      <c r="AA50" s="20">
        <v>96.058999999999997</v>
      </c>
      <c r="AB50" s="20">
        <v>92.7</v>
      </c>
      <c r="AC50" s="39">
        <f t="shared" si="4"/>
        <v>0.16804511278195486</v>
      </c>
    </row>
    <row r="51" spans="2:29" ht="15.5">
      <c r="B51" s="20">
        <v>4</v>
      </c>
      <c r="C51" s="33" t="s">
        <v>284</v>
      </c>
      <c r="D51" s="20"/>
      <c r="E51" s="20">
        <v>31.126999999999999</v>
      </c>
      <c r="F51" s="34">
        <v>65.156000000000006</v>
      </c>
      <c r="G51" s="20" t="s">
        <v>52</v>
      </c>
      <c r="H51" s="20">
        <v>4.5999999999999999E-2</v>
      </c>
      <c r="I51" s="20">
        <v>2.3E-2</v>
      </c>
      <c r="J51" s="20">
        <v>4.9000000000000002E-2</v>
      </c>
      <c r="K51" s="20">
        <v>0.20899999999999999</v>
      </c>
      <c r="L51" s="20">
        <v>0.17399999999999999</v>
      </c>
      <c r="M51" s="20" t="s">
        <v>52</v>
      </c>
      <c r="N51" s="20">
        <v>4.2000000000000003E-2</v>
      </c>
      <c r="O51" s="34">
        <v>2.1909999999999998</v>
      </c>
      <c r="P51" s="20">
        <v>0.05</v>
      </c>
      <c r="Q51" s="20">
        <v>0.03</v>
      </c>
      <c r="R51" s="20" t="s">
        <v>52</v>
      </c>
      <c r="S51" s="20">
        <v>0.29299999999999998</v>
      </c>
      <c r="T51" s="20">
        <v>0.79400000000000004</v>
      </c>
      <c r="U51" s="20">
        <v>0.28199999999999997</v>
      </c>
      <c r="V51" s="34">
        <v>4.6879999999999997</v>
      </c>
      <c r="W51" s="20">
        <v>9.6000000000000002E-2</v>
      </c>
      <c r="X51" s="20">
        <v>0.21099999999999999</v>
      </c>
      <c r="Y51" s="20">
        <v>2.9000000000000001E-2</v>
      </c>
      <c r="Z51" s="20">
        <v>83.79</v>
      </c>
      <c r="AA51" s="20">
        <v>93.173000000000002</v>
      </c>
      <c r="AB51" s="20">
        <v>89.915000000000006</v>
      </c>
      <c r="AC51" s="39">
        <f t="shared" si="4"/>
        <v>0.23186860068259385</v>
      </c>
    </row>
    <row r="52" spans="2:29">
      <c r="B52" s="4"/>
      <c r="C52" s="6"/>
      <c r="D52" s="4"/>
      <c r="E52" s="4"/>
      <c r="F52" s="11"/>
      <c r="G52" s="4"/>
      <c r="H52" s="4"/>
      <c r="I52" s="4"/>
      <c r="J52" s="4"/>
      <c r="K52" s="4"/>
      <c r="L52" s="4"/>
      <c r="M52" s="4"/>
      <c r="N52" s="4"/>
      <c r="O52" s="11"/>
      <c r="P52" s="4"/>
      <c r="Q52" s="4"/>
      <c r="R52" s="4"/>
      <c r="S52" s="4"/>
      <c r="T52" s="4"/>
      <c r="U52" s="4"/>
      <c r="V52" s="11"/>
      <c r="W52" s="4"/>
      <c r="X52" s="4"/>
      <c r="Y52" s="4"/>
      <c r="Z52" s="4"/>
      <c r="AA52" s="4"/>
      <c r="AB52" s="4"/>
    </row>
    <row r="53" spans="2:29">
      <c r="B53" s="4"/>
      <c r="C53" s="6"/>
      <c r="D53" s="4"/>
      <c r="E53" s="4"/>
      <c r="F53" s="11"/>
      <c r="G53" s="4"/>
      <c r="H53" s="4"/>
      <c r="I53" s="4"/>
      <c r="J53" s="4"/>
      <c r="K53" s="4"/>
      <c r="L53" s="4"/>
      <c r="M53" s="4"/>
      <c r="N53" s="4"/>
      <c r="O53" s="11"/>
      <c r="P53" s="4"/>
      <c r="Q53" s="4"/>
      <c r="R53" s="4"/>
      <c r="S53" s="4"/>
      <c r="T53" s="4"/>
      <c r="U53" s="4"/>
      <c r="V53" s="11"/>
      <c r="W53" s="4"/>
      <c r="X53" s="4"/>
      <c r="Y53" s="4"/>
      <c r="Z53" s="4"/>
      <c r="AA53" s="4"/>
      <c r="AB53" s="4"/>
    </row>
    <row r="54" spans="2:29" ht="23.5">
      <c r="B54" s="3" t="s">
        <v>54</v>
      </c>
      <c r="C54" s="2"/>
      <c r="D54" s="2"/>
      <c r="E54" s="2"/>
    </row>
    <row r="55" spans="2:29" ht="23.5">
      <c r="B55" s="9"/>
    </row>
    <row r="56" spans="2:29" ht="28.5">
      <c r="B56" s="9"/>
      <c r="G56" s="16" t="s">
        <v>55</v>
      </c>
      <c r="H56" s="17"/>
      <c r="M56" s="13"/>
      <c r="N56" s="18" t="s">
        <v>56</v>
      </c>
      <c r="S56" s="18" t="s">
        <v>57</v>
      </c>
    </row>
    <row r="90" spans="5:20">
      <c r="P90" s="15"/>
    </row>
    <row r="91" spans="5:20" s="19" customFormat="1" ht="15.5">
      <c r="E91" s="33" t="s">
        <v>58</v>
      </c>
      <c r="H91" s="35">
        <f>$O$10</f>
        <v>43.06666666666667</v>
      </c>
      <c r="M91" s="33" t="s">
        <v>58</v>
      </c>
      <c r="N91" s="35">
        <f>$O$9</f>
        <v>48.199999999999996</v>
      </c>
      <c r="P91" s="36"/>
      <c r="R91" s="33" t="s">
        <v>58</v>
      </c>
      <c r="T91" s="35">
        <f>$O$8</f>
        <v>6.7333333333333343</v>
      </c>
    </row>
    <row r="92" spans="5:20" s="19" customFormat="1" ht="15.5">
      <c r="E92" s="33" t="s">
        <v>59</v>
      </c>
      <c r="H92" s="35">
        <f>$F$49</f>
        <v>64.995000000000005</v>
      </c>
      <c r="M92" s="33" t="s">
        <v>59</v>
      </c>
      <c r="N92" s="35">
        <f>$F$50</f>
        <v>67.174000000000007</v>
      </c>
      <c r="P92" s="36"/>
      <c r="R92" s="33" t="s">
        <v>59</v>
      </c>
      <c r="T92" s="35">
        <f>$F$51</f>
        <v>65.156000000000006</v>
      </c>
    </row>
    <row r="93" spans="5:20" s="19" customFormat="1" ht="17.5">
      <c r="E93" s="33" t="s">
        <v>73</v>
      </c>
      <c r="H93" s="35">
        <f>$V$49</f>
        <v>5.21</v>
      </c>
      <c r="M93" s="33" t="s">
        <v>73</v>
      </c>
      <c r="N93" s="35">
        <f>$V$50</f>
        <v>5.32</v>
      </c>
      <c r="R93" s="33" t="s">
        <v>73</v>
      </c>
      <c r="T93" s="35">
        <f>$V$51</f>
        <v>4.6879999999999997</v>
      </c>
    </row>
    <row r="97" spans="2:6" ht="23.5">
      <c r="B97" s="3" t="s">
        <v>60</v>
      </c>
      <c r="C97" s="2"/>
      <c r="D97" s="2"/>
      <c r="E97" s="2"/>
      <c r="F97" s="2"/>
    </row>
    <row r="113" spans="2:8" ht="23.5">
      <c r="B113" s="3" t="s">
        <v>61</v>
      </c>
      <c r="C113" s="2"/>
      <c r="D113" s="2"/>
      <c r="E113" s="2"/>
      <c r="F113" s="2"/>
    </row>
    <row r="115" spans="2:8" ht="18.5">
      <c r="B115" s="1"/>
      <c r="C115" s="19"/>
      <c r="D115" s="19"/>
      <c r="E115" s="27" t="s">
        <v>102</v>
      </c>
      <c r="G115" s="27" t="s">
        <v>91</v>
      </c>
      <c r="H115" s="8"/>
    </row>
    <row r="116" spans="2:8" ht="18.5">
      <c r="B116" s="1"/>
      <c r="C116" s="19" t="s">
        <v>99</v>
      </c>
      <c r="D116" s="19"/>
      <c r="E116" s="20" t="s">
        <v>103</v>
      </c>
      <c r="F116" s="19"/>
      <c r="G116" s="20" t="s">
        <v>138</v>
      </c>
    </row>
    <row r="117" spans="2:8" ht="18.5">
      <c r="B117" s="1"/>
      <c r="C117" s="19" t="s">
        <v>100</v>
      </c>
      <c r="D117" s="19"/>
      <c r="E117" s="20" t="s">
        <v>105</v>
      </c>
      <c r="F117" s="19"/>
      <c r="G117" s="20" t="s">
        <v>139</v>
      </c>
    </row>
    <row r="118" spans="2:8" ht="18.5">
      <c r="B118" s="1"/>
      <c r="C118" s="19" t="s">
        <v>101</v>
      </c>
      <c r="D118" s="19"/>
      <c r="E118" s="20" t="s">
        <v>103</v>
      </c>
      <c r="F118" s="19"/>
      <c r="G118" s="20" t="s">
        <v>140</v>
      </c>
    </row>
    <row r="119" spans="2:8" ht="18.5">
      <c r="B119" s="1"/>
      <c r="C119" s="19" t="s">
        <v>143</v>
      </c>
      <c r="D119" s="19"/>
      <c r="E119" s="20" t="s">
        <v>105</v>
      </c>
      <c r="F119" s="19"/>
      <c r="G119" s="20" t="s">
        <v>141</v>
      </c>
    </row>
    <row r="120" spans="2:8" ht="18.5">
      <c r="B120" s="1"/>
      <c r="C120" s="19" t="s">
        <v>93</v>
      </c>
      <c r="D120" s="19"/>
      <c r="E120" s="20"/>
      <c r="F120" s="19"/>
      <c r="G120" s="20">
        <v>1450</v>
      </c>
    </row>
    <row r="121" spans="2:8" ht="18.5">
      <c r="B121" s="1"/>
      <c r="C121" s="19" t="s">
        <v>94</v>
      </c>
      <c r="D121" s="19"/>
      <c r="E121" s="20"/>
      <c r="F121" s="19"/>
      <c r="G121" s="20">
        <v>1470</v>
      </c>
    </row>
    <row r="122" spans="2:8" ht="18.5">
      <c r="B122" s="1"/>
      <c r="C122" s="19" t="s">
        <v>92</v>
      </c>
      <c r="D122" s="19"/>
      <c r="E122" s="20"/>
      <c r="F122" s="19"/>
      <c r="G122" s="20">
        <v>1505</v>
      </c>
    </row>
    <row r="123" spans="2:8" ht="18.5">
      <c r="B123" s="1"/>
      <c r="C123" s="19" t="s">
        <v>95</v>
      </c>
      <c r="D123" s="19"/>
      <c r="E123" s="20"/>
      <c r="F123" s="19"/>
      <c r="G123" s="20" t="s">
        <v>142</v>
      </c>
    </row>
    <row r="124" spans="2:8" ht="18.5">
      <c r="B124" s="1"/>
    </row>
    <row r="129" spans="2:7" ht="23.5">
      <c r="B129" s="3" t="s">
        <v>62</v>
      </c>
      <c r="C129" s="2"/>
      <c r="D129" s="2"/>
      <c r="E129" s="2"/>
      <c r="F129" s="2"/>
    </row>
    <row r="132" spans="2:7" ht="18" customHeight="1">
      <c r="C132" s="75" t="s">
        <v>148</v>
      </c>
      <c r="D132" s="75"/>
      <c r="E132" s="75"/>
      <c r="F132" s="75"/>
      <c r="G132" s="75"/>
    </row>
    <row r="133" spans="2:7">
      <c r="C133" s="75"/>
      <c r="D133" s="75"/>
      <c r="E133" s="75"/>
      <c r="F133" s="75"/>
      <c r="G133" s="75"/>
    </row>
    <row r="134" spans="2:7">
      <c r="C134" s="75"/>
      <c r="D134" s="75"/>
      <c r="E134" s="75"/>
      <c r="F134" s="75"/>
      <c r="G134" s="75"/>
    </row>
    <row r="135" spans="2:7">
      <c r="C135" s="75"/>
      <c r="D135" s="75"/>
      <c r="E135" s="75"/>
      <c r="F135" s="75"/>
      <c r="G135" s="75"/>
    </row>
    <row r="136" spans="2:7">
      <c r="C136" s="75"/>
      <c r="D136" s="75"/>
      <c r="E136" s="75"/>
      <c r="F136" s="75"/>
      <c r="G136" s="75"/>
    </row>
    <row r="137" spans="2:7">
      <c r="C137" s="75"/>
      <c r="D137" s="75"/>
      <c r="E137" s="75"/>
      <c r="F137" s="75"/>
      <c r="G137" s="75"/>
    </row>
    <row r="138" spans="2:7">
      <c r="C138" s="75"/>
      <c r="D138" s="75"/>
      <c r="E138" s="75"/>
      <c r="F138" s="75"/>
      <c r="G138" s="75"/>
    </row>
    <row r="139" spans="2:7">
      <c r="C139" s="75"/>
      <c r="D139" s="75"/>
      <c r="E139" s="75"/>
      <c r="F139" s="75"/>
      <c r="G139" s="75"/>
    </row>
    <row r="140" spans="2:7">
      <c r="C140" s="75"/>
      <c r="D140" s="75"/>
      <c r="E140" s="75"/>
      <c r="F140" s="75"/>
      <c r="G140" s="75"/>
    </row>
    <row r="141" spans="2:7">
      <c r="C141" s="75"/>
      <c r="D141" s="75"/>
      <c r="E141" s="75"/>
      <c r="F141" s="75"/>
      <c r="G141" s="75"/>
    </row>
    <row r="142" spans="2:7">
      <c r="C142" s="75"/>
      <c r="D142" s="75"/>
      <c r="E142" s="75"/>
      <c r="F142" s="75"/>
      <c r="G142" s="75"/>
    </row>
    <row r="143" spans="2:7">
      <c r="C143" s="75"/>
      <c r="D143" s="75"/>
      <c r="E143" s="75"/>
      <c r="F143" s="75"/>
      <c r="G143" s="75"/>
    </row>
    <row r="144" spans="2:7">
      <c r="C144" s="75"/>
      <c r="D144" s="75"/>
      <c r="E144" s="75"/>
      <c r="F144" s="75"/>
      <c r="G144" s="75"/>
    </row>
    <row r="145" spans="2:9">
      <c r="C145" s="75"/>
      <c r="D145" s="75"/>
      <c r="E145" s="75"/>
      <c r="F145" s="75"/>
      <c r="G145" s="75"/>
    </row>
    <row r="147" spans="2:9" ht="15.5">
      <c r="C147" s="27" t="s">
        <v>122</v>
      </c>
      <c r="I147" s="27" t="s">
        <v>124</v>
      </c>
    </row>
    <row r="149" spans="2:9" ht="15.5">
      <c r="C149" s="19" t="s">
        <v>126</v>
      </c>
      <c r="D149" s="19"/>
      <c r="E149" s="38" t="s">
        <v>123</v>
      </c>
      <c r="F149" s="38"/>
      <c r="G149" s="38"/>
      <c r="H149" s="19"/>
      <c r="I149" s="33" t="s">
        <v>149</v>
      </c>
    </row>
    <row r="150" spans="2:9" ht="15.5">
      <c r="C150" s="19" t="s">
        <v>127</v>
      </c>
      <c r="D150" s="19"/>
      <c r="E150" s="38" t="s">
        <v>133</v>
      </c>
      <c r="F150" s="38"/>
      <c r="G150" s="38"/>
      <c r="H150" s="19"/>
      <c r="I150" s="33" t="s">
        <v>150</v>
      </c>
    </row>
    <row r="151" spans="2:9" ht="18.5">
      <c r="B151" s="1"/>
      <c r="C151" s="19" t="s">
        <v>152</v>
      </c>
      <c r="D151" s="19"/>
      <c r="E151" s="38" t="s">
        <v>151</v>
      </c>
      <c r="F151" s="38"/>
      <c r="G151" s="38"/>
      <c r="H151" s="19"/>
      <c r="I151" s="33">
        <v>24</v>
      </c>
    </row>
    <row r="152" spans="2:9" ht="15.5">
      <c r="C152" s="19" t="s">
        <v>153</v>
      </c>
      <c r="D152" s="19"/>
      <c r="E152" s="38" t="s">
        <v>135</v>
      </c>
      <c r="F152" s="38"/>
      <c r="G152" s="38"/>
      <c r="H152" s="19"/>
      <c r="I152" s="33">
        <v>26</v>
      </c>
    </row>
    <row r="153" spans="2:9" ht="15.5">
      <c r="C153" s="19"/>
      <c r="D153" s="19"/>
      <c r="E153" s="19"/>
      <c r="F153" s="19"/>
      <c r="G153" s="19"/>
      <c r="H153" s="19"/>
      <c r="I153" s="19"/>
    </row>
    <row r="154" spans="2:9" ht="23.5">
      <c r="B154" s="3" t="s">
        <v>164</v>
      </c>
      <c r="C154" s="2"/>
      <c r="D154" s="2"/>
      <c r="E154" s="2"/>
      <c r="F154" s="2"/>
      <c r="G154" s="2"/>
      <c r="H154" s="2"/>
    </row>
    <row r="155" spans="2:9" ht="15.5">
      <c r="C155" s="19"/>
      <c r="D155" s="19"/>
      <c r="E155" s="19"/>
      <c r="F155" s="19"/>
      <c r="G155" s="19"/>
      <c r="H155" s="19"/>
      <c r="I155" s="19"/>
    </row>
    <row r="156" spans="2:9" ht="15.5">
      <c r="B156" s="8" t="s">
        <v>24</v>
      </c>
      <c r="C156" s="27"/>
      <c r="D156" s="19">
        <v>5.13</v>
      </c>
      <c r="E156" s="19"/>
      <c r="F156" s="19"/>
      <c r="G156" s="19"/>
      <c r="H156" s="19"/>
      <c r="I156" s="19"/>
    </row>
    <row r="157" spans="2:9" ht="15.5">
      <c r="C157" s="19"/>
      <c r="D157" s="19"/>
      <c r="E157" s="19"/>
      <c r="F157" s="19"/>
      <c r="G157" s="19"/>
      <c r="H157" s="19"/>
      <c r="I157" s="19"/>
    </row>
    <row r="158" spans="2:9" ht="15.5">
      <c r="C158" s="19"/>
      <c r="D158" s="19"/>
      <c r="E158" s="19"/>
      <c r="F158" s="19"/>
      <c r="G158" s="19"/>
      <c r="H158" s="19"/>
      <c r="I158" s="19"/>
    </row>
    <row r="159" spans="2:9" ht="15.5">
      <c r="C159" s="19"/>
      <c r="D159" s="19"/>
      <c r="E159" s="19"/>
      <c r="F159" s="19"/>
      <c r="G159" s="19"/>
      <c r="H159" s="19"/>
      <c r="I159" s="19"/>
    </row>
    <row r="160" spans="2:9" ht="15.5">
      <c r="C160" s="19"/>
      <c r="D160" s="19"/>
      <c r="E160" s="19"/>
      <c r="F160" s="19"/>
      <c r="G160" s="19"/>
      <c r="H160" s="19"/>
      <c r="I160" s="19"/>
    </row>
    <row r="161" spans="2:9" ht="15.5">
      <c r="C161" s="19"/>
      <c r="D161" s="19"/>
      <c r="E161" s="19"/>
      <c r="F161" s="19"/>
      <c r="G161" s="19"/>
      <c r="H161" s="19"/>
      <c r="I161" s="19"/>
    </row>
    <row r="162" spans="2:9" ht="15.5">
      <c r="C162" s="19"/>
      <c r="D162" s="19"/>
      <c r="E162" s="19"/>
      <c r="F162" s="19"/>
      <c r="G162" s="19"/>
      <c r="H162" s="19"/>
      <c r="I162" s="19"/>
    </row>
    <row r="163" spans="2:9" ht="15.5">
      <c r="C163" s="19"/>
      <c r="D163" s="19"/>
      <c r="E163" s="19"/>
      <c r="F163" s="19"/>
      <c r="G163" s="19"/>
      <c r="H163" s="19"/>
      <c r="I163" s="19"/>
    </row>
    <row r="164" spans="2:9" ht="15.5">
      <c r="C164" s="19"/>
      <c r="D164" s="19"/>
      <c r="E164" s="19"/>
      <c r="F164" s="19"/>
      <c r="G164" s="19"/>
      <c r="H164" s="19"/>
      <c r="I164" s="19"/>
    </row>
    <row r="165" spans="2:9" ht="15.5">
      <c r="C165" s="19"/>
      <c r="D165" s="19"/>
      <c r="E165" s="19"/>
      <c r="F165" s="19"/>
      <c r="G165" s="19"/>
      <c r="H165" s="19"/>
      <c r="I165" s="19"/>
    </row>
    <row r="166" spans="2:9" ht="15.5">
      <c r="C166" s="19"/>
      <c r="D166" s="19"/>
      <c r="E166" s="19"/>
      <c r="F166" s="19"/>
      <c r="G166" s="19"/>
      <c r="H166" s="19"/>
      <c r="I166" s="19"/>
    </row>
    <row r="167" spans="2:9" ht="15.5">
      <c r="C167" s="19"/>
      <c r="D167" s="19"/>
      <c r="E167" s="19"/>
      <c r="F167" s="19"/>
      <c r="G167" s="19"/>
      <c r="H167" s="19"/>
      <c r="I167" s="19"/>
    </row>
    <row r="168" spans="2:9" ht="15.5">
      <c r="C168" s="19"/>
      <c r="D168" s="19"/>
      <c r="E168" s="19"/>
      <c r="F168" s="19"/>
      <c r="G168" s="19"/>
      <c r="H168" s="19"/>
      <c r="I168" s="19"/>
    </row>
    <row r="169" spans="2:9" ht="15.5">
      <c r="C169" s="19"/>
      <c r="D169" s="19"/>
      <c r="E169" s="19"/>
      <c r="F169" s="19"/>
      <c r="G169" s="19"/>
      <c r="H169" s="19"/>
      <c r="I169" s="19"/>
    </row>
    <row r="172" spans="2:9" ht="23.5">
      <c r="B172" s="3" t="s">
        <v>63</v>
      </c>
      <c r="C172" s="2"/>
      <c r="D172" s="2"/>
      <c r="E172" s="2"/>
      <c r="F172" s="2"/>
    </row>
    <row r="175" spans="2:9">
      <c r="B175" s="42" t="s">
        <v>96</v>
      </c>
    </row>
    <row r="178" spans="2:10" ht="23.5">
      <c r="B178" s="3" t="s">
        <v>64</v>
      </c>
      <c r="C178" s="2"/>
      <c r="D178" s="2"/>
      <c r="E178" s="2"/>
      <c r="F178" s="2"/>
    </row>
    <row r="180" spans="2:10" ht="15.5">
      <c r="B180" s="19" t="s">
        <v>186</v>
      </c>
    </row>
    <row r="181" spans="2:10" ht="15.75" customHeight="1">
      <c r="B181" s="68" t="s">
        <v>175</v>
      </c>
      <c r="C181" s="51" t="s">
        <v>176</v>
      </c>
      <c r="D181" s="68" t="s">
        <v>178</v>
      </c>
      <c r="E181" s="70" t="s">
        <v>179</v>
      </c>
      <c r="F181" s="52" t="s">
        <v>180</v>
      </c>
      <c r="G181" s="51" t="s">
        <v>182</v>
      </c>
      <c r="H181" s="68" t="s">
        <v>183</v>
      </c>
      <c r="I181" s="68" t="s">
        <v>184</v>
      </c>
      <c r="J181" s="68" t="s">
        <v>185</v>
      </c>
    </row>
    <row r="182" spans="2:10" ht="15.5">
      <c r="B182" s="68"/>
      <c r="C182" s="51" t="s">
        <v>177</v>
      </c>
      <c r="D182" s="68"/>
      <c r="E182" s="70"/>
      <c r="F182" s="51" t="s">
        <v>181</v>
      </c>
      <c r="G182" s="51" t="s">
        <v>181</v>
      </c>
      <c r="H182" s="68"/>
      <c r="I182" s="68"/>
      <c r="J182" s="68"/>
    </row>
    <row r="183" spans="2:10" ht="15.5">
      <c r="B183" s="53" t="s">
        <v>280</v>
      </c>
      <c r="C183" s="53">
        <v>25</v>
      </c>
      <c r="D183" s="53">
        <v>2033</v>
      </c>
      <c r="E183" s="53">
        <v>672</v>
      </c>
      <c r="F183" s="53">
        <v>1756</v>
      </c>
      <c r="G183" s="53">
        <v>2310</v>
      </c>
      <c r="H183" s="53">
        <v>930</v>
      </c>
      <c r="I183" s="53">
        <v>1930</v>
      </c>
      <c r="J183" s="53">
        <v>3480</v>
      </c>
    </row>
    <row r="188" spans="2:10" ht="23.5">
      <c r="B188" s="3" t="s">
        <v>65</v>
      </c>
      <c r="C188" s="2"/>
      <c r="D188" s="2"/>
      <c r="E188" s="2"/>
      <c r="F188" s="2"/>
    </row>
    <row r="190" spans="2:10" ht="16.5">
      <c r="B190" s="14" t="s">
        <v>199</v>
      </c>
      <c r="C190" s="14"/>
      <c r="D190" s="14"/>
      <c r="E190" s="14"/>
    </row>
    <row r="192" spans="2:10">
      <c r="B192" s="8" t="s">
        <v>200</v>
      </c>
      <c r="C192" s="8"/>
      <c r="D192" s="8"/>
      <c r="E192" s="8"/>
      <c r="F192" s="8"/>
    </row>
    <row r="195" spans="2:6" ht="23.5">
      <c r="B195" s="3" t="s">
        <v>66</v>
      </c>
      <c r="C195" s="2"/>
      <c r="D195" s="2"/>
      <c r="E195" s="2"/>
      <c r="F195" s="2"/>
    </row>
    <row r="197" spans="2:6" ht="16.5">
      <c r="B197" s="14" t="s">
        <v>187</v>
      </c>
      <c r="C197" s="14"/>
      <c r="D197" s="14"/>
    </row>
    <row r="212" spans="2:6">
      <c r="C212" s="8" t="s">
        <v>191</v>
      </c>
      <c r="D212" s="8"/>
    </row>
    <row r="214" spans="2:6" ht="23.5">
      <c r="B214" s="3" t="s">
        <v>67</v>
      </c>
      <c r="C214" s="2"/>
      <c r="D214" s="2"/>
      <c r="E214" s="2"/>
      <c r="F214" s="2"/>
    </row>
    <row r="216" spans="2:6" ht="16.5">
      <c r="B216" s="14" t="s">
        <v>195</v>
      </c>
      <c r="C216" s="14"/>
    </row>
    <row r="218" spans="2:6" ht="17.5">
      <c r="B218" s="20"/>
      <c r="C218" s="20" t="s">
        <v>197</v>
      </c>
      <c r="D218" s="20" t="s">
        <v>194</v>
      </c>
    </row>
    <row r="219" spans="2:6" ht="15.5">
      <c r="B219" s="20" t="s">
        <v>280</v>
      </c>
      <c r="C219" s="21">
        <v>11.33</v>
      </c>
      <c r="D219" s="21">
        <v>96.85</v>
      </c>
    </row>
    <row r="220" spans="2:6" ht="15.5">
      <c r="B220" s="20" t="s">
        <v>285</v>
      </c>
      <c r="C220" s="21">
        <v>27.733000000000001</v>
      </c>
      <c r="D220" s="21">
        <v>237.16</v>
      </c>
    </row>
    <row r="223" spans="2:6" ht="26.5">
      <c r="B223" s="3" t="s">
        <v>196</v>
      </c>
      <c r="C223" s="2"/>
      <c r="D223" s="2"/>
      <c r="E223" s="2"/>
      <c r="F223" s="2"/>
    </row>
    <row r="227" spans="2:26">
      <c r="C227" s="10" t="s">
        <v>201</v>
      </c>
      <c r="D227" s="10" t="s">
        <v>202</v>
      </c>
    </row>
    <row r="228" spans="2:26" ht="16.5">
      <c r="C228" s="4" t="s">
        <v>204</v>
      </c>
      <c r="D228" s="4" t="s">
        <v>205</v>
      </c>
    </row>
    <row r="229" spans="2:26">
      <c r="B229" s="4" t="s">
        <v>280</v>
      </c>
      <c r="C229" s="7">
        <v>59.71</v>
      </c>
      <c r="D229" s="7" t="s">
        <v>203</v>
      </c>
    </row>
    <row r="235" spans="2:26" ht="26.5">
      <c r="B235" s="3" t="s">
        <v>206</v>
      </c>
      <c r="C235" s="2"/>
      <c r="D235" s="2"/>
      <c r="E235" s="2"/>
      <c r="F235" s="2"/>
      <c r="G235" s="2"/>
    </row>
    <row r="237" spans="2:26">
      <c r="B237" s="54" t="s">
        <v>26</v>
      </c>
      <c r="C237" s="55" t="s">
        <v>27</v>
      </c>
      <c r="D237" s="54" t="s">
        <v>207</v>
      </c>
      <c r="E237" s="54" t="s">
        <v>208</v>
      </c>
      <c r="F237" s="54" t="s">
        <v>28</v>
      </c>
      <c r="G237" s="54" t="s">
        <v>29</v>
      </c>
      <c r="H237" s="54" t="s">
        <v>30</v>
      </c>
      <c r="I237" s="54" t="s">
        <v>31</v>
      </c>
      <c r="J237" s="54" t="s">
        <v>32</v>
      </c>
      <c r="K237" s="54" t="s">
        <v>33</v>
      </c>
      <c r="L237" s="54" t="s">
        <v>34</v>
      </c>
      <c r="M237" s="54" t="s">
        <v>35</v>
      </c>
      <c r="N237" s="54" t="s">
        <v>36</v>
      </c>
      <c r="O237" s="54" t="s">
        <v>37</v>
      </c>
      <c r="P237" s="54" t="s">
        <v>38</v>
      </c>
      <c r="Q237" s="54" t="s">
        <v>39</v>
      </c>
      <c r="R237" s="54" t="s">
        <v>40</v>
      </c>
      <c r="S237" s="54" t="s">
        <v>41</v>
      </c>
      <c r="T237" s="56" t="s">
        <v>42</v>
      </c>
      <c r="U237" s="56" t="s">
        <v>43</v>
      </c>
      <c r="V237" s="56" t="s">
        <v>44</v>
      </c>
      <c r="W237" s="56" t="s">
        <v>45</v>
      </c>
      <c r="X237" s="56" t="s">
        <v>46</v>
      </c>
      <c r="Y237" s="56" t="s">
        <v>47</v>
      </c>
      <c r="Z237" s="56" t="s">
        <v>48</v>
      </c>
    </row>
    <row r="238" spans="2:26">
      <c r="B238" s="4">
        <v>1</v>
      </c>
      <c r="C238" s="57" t="s">
        <v>286</v>
      </c>
      <c r="D238" s="58" t="s">
        <v>209</v>
      </c>
      <c r="E238" s="58" t="s">
        <v>210</v>
      </c>
      <c r="F238" s="4">
        <v>23.053000000000001</v>
      </c>
      <c r="G238" s="4">
        <v>71.465999999999994</v>
      </c>
      <c r="H238" s="4" t="s">
        <v>52</v>
      </c>
      <c r="I238" s="4">
        <v>3.3000000000000002E-2</v>
      </c>
      <c r="J238" s="4">
        <v>2.1999999999999999E-2</v>
      </c>
      <c r="K238" s="4">
        <v>6.2E-2</v>
      </c>
      <c r="L238" s="4">
        <v>0.30099999999999999</v>
      </c>
      <c r="M238" s="4">
        <v>0.193</v>
      </c>
      <c r="N238" s="4" t="s">
        <v>52</v>
      </c>
      <c r="O238" s="4" t="s">
        <v>52</v>
      </c>
      <c r="P238" s="4">
        <v>3.4359999999999999</v>
      </c>
      <c r="Q238" s="4">
        <v>4.2000000000000003E-2</v>
      </c>
      <c r="R238" s="4" t="s">
        <v>52</v>
      </c>
      <c r="S238" s="4" t="s">
        <v>52</v>
      </c>
      <c r="T238" s="4">
        <v>0.42099999999999999</v>
      </c>
      <c r="U238" s="4">
        <v>1.6870000000000001</v>
      </c>
      <c r="V238" s="4">
        <v>0.35099999999999998</v>
      </c>
      <c r="W238" s="4">
        <v>7.3540000000000001</v>
      </c>
      <c r="X238" s="4">
        <v>0.11</v>
      </c>
      <c r="Y238" s="4">
        <v>0.23400000000000001</v>
      </c>
      <c r="Z238" s="4">
        <v>0</v>
      </c>
    </row>
    <row r="239" spans="2:26">
      <c r="B239" s="4">
        <v>2</v>
      </c>
      <c r="C239" s="57" t="s">
        <v>287</v>
      </c>
      <c r="D239" s="58" t="s">
        <v>209</v>
      </c>
      <c r="E239" s="58" t="s">
        <v>210</v>
      </c>
      <c r="F239" s="4">
        <v>23.489000000000001</v>
      </c>
      <c r="G239" s="4">
        <v>71.596000000000004</v>
      </c>
      <c r="H239" s="4">
        <v>6.5000000000000002E-2</v>
      </c>
      <c r="I239" s="4">
        <v>4.8000000000000001E-2</v>
      </c>
      <c r="J239" s="4">
        <v>2.7E-2</v>
      </c>
      <c r="K239" s="4">
        <v>7.0000000000000007E-2</v>
      </c>
      <c r="L239" s="4">
        <v>0.45900000000000002</v>
      </c>
      <c r="M239" s="4">
        <v>0.22500000000000001</v>
      </c>
      <c r="N239" s="4" t="s">
        <v>52</v>
      </c>
      <c r="O239" s="4" t="s">
        <v>52</v>
      </c>
      <c r="P239" s="4">
        <v>3.512</v>
      </c>
      <c r="Q239" s="4">
        <v>3.6999999999999998E-2</v>
      </c>
      <c r="R239" s="4" t="s">
        <v>52</v>
      </c>
      <c r="S239" s="4" t="s">
        <v>52</v>
      </c>
      <c r="T239" s="4">
        <v>0.64300000000000002</v>
      </c>
      <c r="U239" s="4">
        <v>0</v>
      </c>
      <c r="V239" s="4">
        <v>0.38800000000000001</v>
      </c>
      <c r="W239" s="4">
        <v>7.5149999999999997</v>
      </c>
      <c r="X239" s="4">
        <v>9.5000000000000001E-2</v>
      </c>
      <c r="Y239" s="4">
        <v>0.27300000000000002</v>
      </c>
      <c r="Z239" s="4">
        <v>8.4000000000000005E-2</v>
      </c>
    </row>
    <row r="240" spans="2:26">
      <c r="B240" s="4">
        <v>3</v>
      </c>
      <c r="C240" s="57" t="s">
        <v>288</v>
      </c>
      <c r="D240" s="58" t="s">
        <v>209</v>
      </c>
      <c r="E240" s="58" t="s">
        <v>210</v>
      </c>
      <c r="F240" s="4">
        <v>21.251999999999999</v>
      </c>
      <c r="G240" s="4">
        <v>72.713999999999999</v>
      </c>
      <c r="H240" s="4">
        <v>0.95899999999999996</v>
      </c>
      <c r="I240" s="4">
        <v>0.04</v>
      </c>
      <c r="J240" s="4" t="s">
        <v>52</v>
      </c>
      <c r="K240" s="4">
        <v>5.6000000000000001E-2</v>
      </c>
      <c r="L240" s="4">
        <v>0.999</v>
      </c>
      <c r="M240" s="4">
        <v>0.20599999999999999</v>
      </c>
      <c r="N240" s="4" t="s">
        <v>52</v>
      </c>
      <c r="O240" s="4">
        <v>4.9000000000000002E-2</v>
      </c>
      <c r="P240" s="4">
        <v>2.492</v>
      </c>
      <c r="Q240" s="4">
        <v>5.0999999999999997E-2</v>
      </c>
      <c r="R240" s="4">
        <v>2.1000000000000001E-2</v>
      </c>
      <c r="S240" s="4" t="s">
        <v>52</v>
      </c>
      <c r="T240" s="4">
        <v>1.399</v>
      </c>
      <c r="U240" s="4">
        <v>1.208</v>
      </c>
      <c r="V240" s="4">
        <v>0.53700000000000003</v>
      </c>
      <c r="W240" s="4">
        <v>5.3330000000000002</v>
      </c>
      <c r="X240" s="4">
        <v>0.112</v>
      </c>
      <c r="Y240" s="4">
        <v>0.249</v>
      </c>
      <c r="Z240" s="4">
        <v>1.238</v>
      </c>
    </row>
    <row r="242" spans="2:7" ht="26.5">
      <c r="B242" s="3" t="s">
        <v>212</v>
      </c>
      <c r="C242" s="2"/>
      <c r="D242" s="2"/>
      <c r="E242" s="2"/>
      <c r="F242" s="2"/>
      <c r="G242" s="2"/>
    </row>
    <row r="244" spans="2:7" ht="16.5">
      <c r="B244" s="14" t="s">
        <v>214</v>
      </c>
    </row>
    <row r="246" spans="2:7">
      <c r="B246" s="8" t="s">
        <v>219</v>
      </c>
    </row>
    <row r="256" spans="2:7">
      <c r="E256" s="71" t="s">
        <v>218</v>
      </c>
      <c r="F256" s="72"/>
      <c r="G256" s="72"/>
    </row>
    <row r="257" spans="2:7">
      <c r="E257" s="72"/>
      <c r="F257" s="72"/>
      <c r="G257" s="72"/>
    </row>
    <row r="258" spans="2:7">
      <c r="E258" s="72"/>
      <c r="F258" s="72"/>
      <c r="G258" s="72"/>
    </row>
    <row r="259" spans="2:7">
      <c r="E259" s="72"/>
      <c r="F259" s="72"/>
      <c r="G259" s="72"/>
    </row>
    <row r="260" spans="2:7">
      <c r="E260" s="72"/>
      <c r="F260" s="72"/>
      <c r="G260" s="72"/>
    </row>
    <row r="261" spans="2:7">
      <c r="E261" s="72"/>
      <c r="F261" s="72"/>
      <c r="G261" s="72"/>
    </row>
    <row r="262" spans="2:7">
      <c r="E262" s="72"/>
      <c r="F262" s="72"/>
      <c r="G262" s="72"/>
    </row>
    <row r="263" spans="2:7">
      <c r="E263" s="72"/>
      <c r="F263" s="72"/>
      <c r="G263" s="72"/>
    </row>
    <row r="264" spans="2:7">
      <c r="E264" s="62"/>
      <c r="F264" s="62"/>
      <c r="G264" s="62"/>
    </row>
    <row r="265" spans="2:7">
      <c r="E265" s="62"/>
      <c r="F265" s="62"/>
      <c r="G265" s="62"/>
    </row>
    <row r="266" spans="2:7">
      <c r="B266" s="8" t="s">
        <v>220</v>
      </c>
    </row>
    <row r="276" spans="5:7">
      <c r="E276" s="71" t="s">
        <v>221</v>
      </c>
      <c r="F276" s="72"/>
      <c r="G276" s="72"/>
    </row>
    <row r="277" spans="5:7">
      <c r="E277" s="72"/>
      <c r="F277" s="72"/>
      <c r="G277" s="72"/>
    </row>
    <row r="278" spans="5:7">
      <c r="E278" s="72"/>
      <c r="F278" s="72"/>
      <c r="G278" s="72"/>
    </row>
    <row r="279" spans="5:7">
      <c r="E279" s="72"/>
      <c r="F279" s="72"/>
      <c r="G279" s="72"/>
    </row>
    <row r="280" spans="5:7">
      <c r="E280" s="72"/>
      <c r="F280" s="72"/>
      <c r="G280" s="72"/>
    </row>
    <row r="281" spans="5:7">
      <c r="E281" s="72"/>
      <c r="F281" s="72"/>
      <c r="G281" s="72"/>
    </row>
    <row r="282" spans="5:7">
      <c r="E282" s="72"/>
      <c r="F282" s="72"/>
      <c r="G282" s="72"/>
    </row>
  </sheetData>
  <mergeCells count="9">
    <mergeCell ref="E276:G282"/>
    <mergeCell ref="I181:I182"/>
    <mergeCell ref="J181:J182"/>
    <mergeCell ref="C132:G145"/>
    <mergeCell ref="B181:B182"/>
    <mergeCell ref="D181:D182"/>
    <mergeCell ref="E181:E182"/>
    <mergeCell ref="H181:H182"/>
    <mergeCell ref="E256:G263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B2:AG526"/>
  <sheetViews>
    <sheetView topLeftCell="A315" zoomScaleNormal="100" workbookViewId="0">
      <selection activeCell="A320" sqref="A320"/>
    </sheetView>
  </sheetViews>
  <sheetFormatPr defaultRowHeight="14.5"/>
  <cols>
    <col min="2" max="2" width="25.81640625" customWidth="1"/>
    <col min="3" max="3" width="15.7265625" style="4" customWidth="1"/>
    <col min="4" max="4" width="16.453125" customWidth="1"/>
    <col min="5" max="5" width="18.54296875" customWidth="1"/>
    <col min="6" max="6" width="15.453125" customWidth="1"/>
    <col min="7" max="7" width="14.7265625" customWidth="1"/>
    <col min="8" max="8" width="10.26953125" customWidth="1"/>
    <col min="10" max="10" width="9.81640625" customWidth="1"/>
  </cols>
  <sheetData>
    <row r="2" spans="2:3" ht="15.5">
      <c r="B2" s="37" t="s">
        <v>82</v>
      </c>
      <c r="C2" s="4" t="s">
        <v>85</v>
      </c>
    </row>
    <row r="4" spans="2:3">
      <c r="B4" t="s">
        <v>248</v>
      </c>
      <c r="C4" s="4">
        <f>'Pelety A'!M32</f>
        <v>0</v>
      </c>
    </row>
    <row r="5" spans="2:3">
      <c r="B5" t="s">
        <v>262</v>
      </c>
      <c r="C5" s="4">
        <f>'Pelety B'!$M$32</f>
        <v>1.4</v>
      </c>
    </row>
    <row r="6" spans="2:3">
      <c r="B6" t="s">
        <v>272</v>
      </c>
      <c r="C6" s="4">
        <f>'Pelety D'!$M$32</f>
        <v>0</v>
      </c>
    </row>
    <row r="7" spans="2:3">
      <c r="B7" t="s">
        <v>280</v>
      </c>
      <c r="C7" s="4">
        <f>'Pelety C'!$M$32</f>
        <v>0</v>
      </c>
    </row>
    <row r="21" spans="2:4" ht="15.5">
      <c r="B21" s="37" t="s">
        <v>74</v>
      </c>
      <c r="C21" s="4" t="s">
        <v>75</v>
      </c>
    </row>
    <row r="23" spans="2:4">
      <c r="B23" t="s">
        <v>248</v>
      </c>
      <c r="C23" s="5">
        <f>'Pelety A'!$O$14</f>
        <v>8.7159015302727898</v>
      </c>
    </row>
    <row r="24" spans="2:4">
      <c r="B24" t="s">
        <v>262</v>
      </c>
      <c r="C24" s="5">
        <f>'Pelety B'!$O$14</f>
        <v>0</v>
      </c>
    </row>
    <row r="25" spans="2:4">
      <c r="B25" t="s">
        <v>272</v>
      </c>
      <c r="C25" s="5">
        <f>'Pelety C'!$O$14</f>
        <v>33.913043478260875</v>
      </c>
      <c r="D25" s="5"/>
    </row>
    <row r="26" spans="2:4">
      <c r="B26" t="s">
        <v>280</v>
      </c>
      <c r="C26" s="5">
        <f>'Pelety D'!$O$14</f>
        <v>6.7333333333333343</v>
      </c>
    </row>
    <row r="27" spans="2:4">
      <c r="C27" s="5"/>
    </row>
    <row r="40" spans="2:4" ht="15.5">
      <c r="B40" s="37" t="s">
        <v>80</v>
      </c>
      <c r="C40" s="4" t="s">
        <v>75</v>
      </c>
    </row>
    <row r="42" spans="2:4">
      <c r="B42" t="s">
        <v>248</v>
      </c>
      <c r="C42" s="5">
        <f>'Pelety A'!$O$15</f>
        <v>91.284098469727212</v>
      </c>
    </row>
    <row r="43" spans="2:4">
      <c r="B43" t="s">
        <v>262</v>
      </c>
      <c r="C43" s="5">
        <f>'Pelety B'!$O$15</f>
        <v>100</v>
      </c>
    </row>
    <row r="44" spans="2:4">
      <c r="B44" t="s">
        <v>272</v>
      </c>
      <c r="C44" s="5">
        <f>'Pelety C'!$O$15</f>
        <v>66.08695652173914</v>
      </c>
      <c r="D44" s="5"/>
    </row>
    <row r="45" spans="2:4">
      <c r="B45" t="s">
        <v>280</v>
      </c>
      <c r="C45" s="5">
        <f>'Pelety D'!$O$15</f>
        <v>93.266666666666666</v>
      </c>
    </row>
    <row r="46" spans="2:4">
      <c r="C46" s="5"/>
    </row>
    <row r="59" spans="2:4" ht="15.5">
      <c r="B59" s="37" t="s">
        <v>86</v>
      </c>
      <c r="C59" s="4" t="s">
        <v>75</v>
      </c>
    </row>
    <row r="61" spans="2:4">
      <c r="B61" t="s">
        <v>248</v>
      </c>
      <c r="C61" s="5">
        <f>'Pelety A'!$O$16</f>
        <v>2.0625415834996677</v>
      </c>
    </row>
    <row r="62" spans="2:4">
      <c r="B62" t="s">
        <v>262</v>
      </c>
      <c r="C62" s="5">
        <f>'Pelety B'!$O$16</f>
        <v>5.1264980026631166</v>
      </c>
    </row>
    <row r="63" spans="2:4">
      <c r="B63" t="s">
        <v>272</v>
      </c>
      <c r="C63" s="5">
        <f>'Pelety C'!$O$16</f>
        <v>2.0066889632107023</v>
      </c>
      <c r="D63" s="5"/>
    </row>
    <row r="64" spans="2:4">
      <c r="B64" t="s">
        <v>280</v>
      </c>
      <c r="C64" s="5">
        <f>'Pelety D'!$O$16</f>
        <v>2</v>
      </c>
    </row>
    <row r="65" spans="2:3">
      <c r="C65" s="5"/>
    </row>
    <row r="77" spans="2:3" ht="17.5">
      <c r="B77" s="37" t="s">
        <v>88</v>
      </c>
      <c r="C77" s="4" t="s">
        <v>84</v>
      </c>
    </row>
    <row r="79" spans="2:3">
      <c r="B79" t="s">
        <v>248</v>
      </c>
      <c r="C79" s="5">
        <f>'Pelety A'!O13</f>
        <v>12.043845642049234</v>
      </c>
    </row>
    <row r="80" spans="2:3">
      <c r="B80" t="s">
        <v>262</v>
      </c>
      <c r="C80" s="5">
        <f>'Pelety B'!$O$13</f>
        <v>13.486018641810922</v>
      </c>
    </row>
    <row r="81" spans="2:4">
      <c r="B81" t="s">
        <v>272</v>
      </c>
      <c r="C81" s="5">
        <f>'Pelety C'!$O$13</f>
        <v>10.561070234113712</v>
      </c>
      <c r="D81" s="5"/>
    </row>
    <row r="82" spans="2:4">
      <c r="B82" t="s">
        <v>280</v>
      </c>
      <c r="C82" s="5">
        <f>'Pelety D'!$O$13</f>
        <v>12.2401</v>
      </c>
    </row>
    <row r="83" spans="2:4">
      <c r="C83" s="5"/>
    </row>
    <row r="97" spans="2:4" ht="16.5">
      <c r="B97" s="14" t="s">
        <v>12</v>
      </c>
      <c r="C97" s="10" t="s">
        <v>79</v>
      </c>
    </row>
    <row r="99" spans="2:4">
      <c r="B99" t="s">
        <v>248</v>
      </c>
      <c r="C99" s="5">
        <f>'Pelety A'!$U$16</f>
        <v>2253.1999999999998</v>
      </c>
    </row>
    <row r="100" spans="2:4">
      <c r="B100" t="s">
        <v>262</v>
      </c>
      <c r="C100" s="5">
        <f>'Pelety B'!$U$16</f>
        <v>2158.6</v>
      </c>
    </row>
    <row r="101" spans="2:4">
      <c r="B101" t="s">
        <v>272</v>
      </c>
      <c r="C101" s="5">
        <f>'Pelety C'!$U$16</f>
        <v>2105</v>
      </c>
      <c r="D101" s="5"/>
    </row>
    <row r="102" spans="2:4">
      <c r="B102" t="s">
        <v>280</v>
      </c>
      <c r="C102" s="5">
        <f>'Pelety D'!$U$16</f>
        <v>2080.4</v>
      </c>
    </row>
    <row r="103" spans="2:4">
      <c r="C103" s="5"/>
    </row>
    <row r="116" spans="2:4" ht="16.5">
      <c r="B116" s="14" t="s">
        <v>18</v>
      </c>
      <c r="C116" s="10" t="s">
        <v>79</v>
      </c>
    </row>
    <row r="118" spans="2:4">
      <c r="B118" t="s">
        <v>248</v>
      </c>
      <c r="C118" s="5">
        <f>'Pelety A'!$T$28</f>
        <v>4067.3069227691076</v>
      </c>
    </row>
    <row r="119" spans="2:4">
      <c r="B119" t="s">
        <v>262</v>
      </c>
      <c r="C119" s="5">
        <f>'Pelety B'!$T$28</f>
        <v>3510.9341016320623</v>
      </c>
    </row>
    <row r="120" spans="2:4">
      <c r="B120" t="s">
        <v>272</v>
      </c>
      <c r="C120" s="5">
        <f>'Pelety C'!$T$28</f>
        <v>3639.6583488320639</v>
      </c>
      <c r="D120" s="5"/>
    </row>
    <row r="121" spans="2:4">
      <c r="B121" t="s">
        <v>280</v>
      </c>
      <c r="C121" s="5">
        <f>'Pelety D'!$T$28</f>
        <v>3762.8069303984948</v>
      </c>
    </row>
    <row r="122" spans="2:4">
      <c r="C122" s="5"/>
    </row>
    <row r="135" spans="2:4" ht="16.5">
      <c r="B135" s="14" t="s">
        <v>22</v>
      </c>
      <c r="C135" s="10" t="s">
        <v>79</v>
      </c>
    </row>
    <row r="137" spans="2:4">
      <c r="B137" t="s">
        <v>248</v>
      </c>
      <c r="C137" s="5">
        <f>'Pelety A'!$W$41</f>
        <v>4788.4975724937804</v>
      </c>
    </row>
    <row r="138" spans="2:4">
      <c r="B138" t="s">
        <v>262</v>
      </c>
      <c r="C138" s="5">
        <f>'Pelety B'!$W$41</f>
        <v>4750.4873535783381</v>
      </c>
    </row>
    <row r="139" spans="2:4">
      <c r="B139" t="s">
        <v>272</v>
      </c>
      <c r="C139" s="5">
        <f>'Pelety C'!$W$41</f>
        <v>4606.7201995175437</v>
      </c>
      <c r="D139" s="5"/>
    </row>
    <row r="140" spans="2:4">
      <c r="B140" t="s">
        <v>280</v>
      </c>
      <c r="C140" s="5">
        <f>'Pelety D'!$W$41</f>
        <v>4624.4504793796386</v>
      </c>
    </row>
    <row r="141" spans="2:4">
      <c r="C141" s="5"/>
    </row>
    <row r="154" spans="2:4" ht="15.5">
      <c r="B154" s="37" t="s">
        <v>23</v>
      </c>
      <c r="C154" s="4" t="s">
        <v>75</v>
      </c>
    </row>
    <row r="156" spans="2:4">
      <c r="B156" t="s">
        <v>248</v>
      </c>
      <c r="C156" s="5">
        <f>'Pelety A'!$N$28</f>
        <v>15.060896216536808</v>
      </c>
    </row>
    <row r="157" spans="2:4">
      <c r="B157" t="s">
        <v>262</v>
      </c>
      <c r="C157" s="5">
        <f>'Pelety B'!$N$28</f>
        <v>26.093180755708651</v>
      </c>
    </row>
    <row r="158" spans="2:4">
      <c r="B158" t="s">
        <v>272</v>
      </c>
      <c r="C158" s="5">
        <f>'Pelety C'!$N$28</f>
        <v>20.992415618963772</v>
      </c>
      <c r="D158" s="5"/>
    </row>
    <row r="159" spans="2:4">
      <c r="B159" t="s">
        <v>280</v>
      </c>
      <c r="C159" s="5">
        <f>'Pelety D'!$N$28</f>
        <v>18.632344595821714</v>
      </c>
    </row>
    <row r="160" spans="2:4">
      <c r="C160" s="5"/>
    </row>
    <row r="173" spans="2:3" ht="15.5">
      <c r="B173" s="37" t="s">
        <v>76</v>
      </c>
      <c r="C173" s="4" t="s">
        <v>77</v>
      </c>
    </row>
    <row r="175" spans="2:3">
      <c r="B175" t="s">
        <v>248</v>
      </c>
      <c r="C175" s="5">
        <f>'Pelety A'!$F$49</f>
        <v>68.572999999999993</v>
      </c>
    </row>
    <row r="176" spans="2:3">
      <c r="B176" t="s">
        <v>262</v>
      </c>
      <c r="C176" s="5">
        <f>'Pelety B'!$F$48</f>
        <v>65.436999999999998</v>
      </c>
    </row>
    <row r="177" spans="2:4">
      <c r="B177" t="s">
        <v>272</v>
      </c>
      <c r="C177" s="5">
        <f>'Pelety C'!$F$49</f>
        <v>65.195999999999998</v>
      </c>
      <c r="D177" s="5"/>
    </row>
    <row r="178" spans="2:4">
      <c r="B178" t="s">
        <v>280</v>
      </c>
      <c r="C178" s="5">
        <f>'Pelety D'!$F$48</f>
        <v>66.12</v>
      </c>
    </row>
    <row r="193" spans="2:4" ht="17.5">
      <c r="B193" s="37" t="s">
        <v>78</v>
      </c>
      <c r="C193" s="4" t="s">
        <v>77</v>
      </c>
    </row>
    <row r="195" spans="2:4">
      <c r="B195" t="s">
        <v>248</v>
      </c>
      <c r="C195" s="5">
        <f>'Pelety A'!$V$49</f>
        <v>2.6</v>
      </c>
    </row>
    <row r="196" spans="2:4">
      <c r="B196" t="s">
        <v>262</v>
      </c>
      <c r="C196" s="5">
        <f>'Pelety B'!$V$48</f>
        <v>2.673</v>
      </c>
    </row>
    <row r="197" spans="2:4">
      <c r="B197" t="s">
        <v>272</v>
      </c>
      <c r="C197" s="5">
        <f>'Pelety C'!$V$49</f>
        <v>5.18</v>
      </c>
      <c r="D197" s="5"/>
    </row>
    <row r="198" spans="2:4">
      <c r="B198" t="s">
        <v>280</v>
      </c>
      <c r="C198" s="5">
        <f>'Pelety D'!$V$48</f>
        <v>5.0410000000000004</v>
      </c>
    </row>
    <row r="199" spans="2:4">
      <c r="C199" s="5"/>
    </row>
    <row r="213" spans="2:4" ht="15.5">
      <c r="B213" s="37" t="s">
        <v>89</v>
      </c>
      <c r="C213" s="4" t="s">
        <v>77</v>
      </c>
    </row>
    <row r="215" spans="2:4">
      <c r="B215" t="s">
        <v>248</v>
      </c>
      <c r="C215" s="5">
        <f>'Pelety A'!$S$49</f>
        <v>0.30199999999999999</v>
      </c>
    </row>
    <row r="216" spans="2:4">
      <c r="B216" t="s">
        <v>262</v>
      </c>
      <c r="C216" s="5">
        <f>'Pelety B'!$S$48</f>
        <v>1.43</v>
      </c>
    </row>
    <row r="217" spans="2:4">
      <c r="B217" t="s">
        <v>272</v>
      </c>
      <c r="C217" s="5">
        <f>'Pelety C'!$S$49</f>
        <v>0.191</v>
      </c>
      <c r="D217" s="5"/>
    </row>
    <row r="218" spans="2:4">
      <c r="B218" t="s">
        <v>280</v>
      </c>
      <c r="C218" s="5">
        <f>'Pelety D'!$S$48</f>
        <v>0.313</v>
      </c>
    </row>
    <row r="233" spans="2:4" ht="15.5">
      <c r="B233" s="37" t="s">
        <v>87</v>
      </c>
      <c r="C233" s="4" t="s">
        <v>109</v>
      </c>
    </row>
    <row r="235" spans="2:4">
      <c r="B235" t="s">
        <v>248</v>
      </c>
      <c r="C235" s="5">
        <f>'Pelety A'!$AC$49</f>
        <v>0.11615384615384615</v>
      </c>
    </row>
    <row r="236" spans="2:4">
      <c r="B236" t="s">
        <v>262</v>
      </c>
      <c r="C236" s="5">
        <f>'Pelety B'!$AC$48</f>
        <v>0.98877665544332205</v>
      </c>
    </row>
    <row r="237" spans="2:4">
      <c r="B237" t="s">
        <v>272</v>
      </c>
      <c r="C237" s="5">
        <f>'Pelety D'!$AC$48</f>
        <v>6.2090854989089464E-2</v>
      </c>
      <c r="D237" s="5"/>
    </row>
    <row r="238" spans="2:4">
      <c r="B238" t="s">
        <v>280</v>
      </c>
      <c r="C238" s="5">
        <f>'Pelety C'!$AC$49</f>
        <v>0.18861003861003864</v>
      </c>
    </row>
    <row r="239" spans="2:4">
      <c r="C239" s="5"/>
    </row>
    <row r="253" spans="2:3" ht="16.5">
      <c r="B253" s="37" t="s">
        <v>93</v>
      </c>
      <c r="C253" s="4" t="s">
        <v>110</v>
      </c>
    </row>
    <row r="255" spans="2:3">
      <c r="B255" t="s">
        <v>248</v>
      </c>
      <c r="C255" s="41">
        <f>'Pelety A'!$G$121</f>
        <v>1500</v>
      </c>
    </row>
    <row r="256" spans="2:3">
      <c r="B256" t="s">
        <v>262</v>
      </c>
      <c r="C256" s="41">
        <f>'Pelety B'!G119</f>
        <v>1480</v>
      </c>
    </row>
    <row r="257" spans="2:4">
      <c r="B257" t="s">
        <v>272</v>
      </c>
      <c r="C257" s="41">
        <f>'Pelety C'!$G$121</f>
        <v>1440</v>
      </c>
      <c r="D257" s="41"/>
    </row>
    <row r="258" spans="2:4">
      <c r="B258" t="s">
        <v>280</v>
      </c>
      <c r="C258" s="41">
        <f>'Pelety D'!$G$120</f>
        <v>1450</v>
      </c>
    </row>
    <row r="274" spans="2:4" ht="16.5">
      <c r="B274" s="37" t="s">
        <v>94</v>
      </c>
      <c r="C274" s="4" t="s">
        <v>110</v>
      </c>
    </row>
    <row r="276" spans="2:4">
      <c r="B276" t="s">
        <v>248</v>
      </c>
      <c r="C276" s="41"/>
    </row>
    <row r="277" spans="2:4">
      <c r="B277" t="s">
        <v>262</v>
      </c>
      <c r="C277" s="41">
        <f>'Pelety B'!G120</f>
        <v>1495</v>
      </c>
    </row>
    <row r="278" spans="2:4">
      <c r="B278" t="s">
        <v>272</v>
      </c>
      <c r="C278" s="41">
        <f>'Pelety C'!$G$122</f>
        <v>1460</v>
      </c>
      <c r="D278" s="41"/>
    </row>
    <row r="279" spans="2:4">
      <c r="B279" t="s">
        <v>280</v>
      </c>
      <c r="C279" s="41">
        <f>'Pelety D'!$G$121</f>
        <v>1470</v>
      </c>
    </row>
    <row r="295" spans="2:4" ht="16.5">
      <c r="B295" s="37" t="s">
        <v>92</v>
      </c>
      <c r="C295" s="4" t="s">
        <v>110</v>
      </c>
    </row>
    <row r="297" spans="2:4">
      <c r="B297" t="s">
        <v>248</v>
      </c>
      <c r="C297" s="41"/>
    </row>
    <row r="298" spans="2:4">
      <c r="B298" t="s">
        <v>262</v>
      </c>
      <c r="C298" s="5"/>
    </row>
    <row r="299" spans="2:4">
      <c r="B299" t="s">
        <v>272</v>
      </c>
      <c r="C299" s="41">
        <f>'Pelety C'!$G$123</f>
        <v>1499</v>
      </c>
      <c r="D299" s="41"/>
    </row>
    <row r="300" spans="2:4">
      <c r="B300" t="s">
        <v>280</v>
      </c>
      <c r="C300" s="41">
        <f>'Pelety D'!$G$122</f>
        <v>1505</v>
      </c>
    </row>
    <row r="314" spans="2:22">
      <c r="B314" s="10" t="s">
        <v>223</v>
      </c>
    </row>
    <row r="319" spans="2:22">
      <c r="J319" t="s">
        <v>248</v>
      </c>
      <c r="N319" t="s">
        <v>262</v>
      </c>
      <c r="R319" t="s">
        <v>272</v>
      </c>
      <c r="V319" t="s">
        <v>280</v>
      </c>
    </row>
    <row r="337" spans="2:5">
      <c r="B337" s="14" t="s">
        <v>224</v>
      </c>
      <c r="C337" s="10"/>
      <c r="D337" s="14"/>
      <c r="E337" s="14"/>
    </row>
    <row r="366" spans="2:4">
      <c r="B366" s="10" t="s">
        <v>23</v>
      </c>
    </row>
    <row r="367" spans="2:4">
      <c r="C367" s="76" t="s">
        <v>75</v>
      </c>
      <c r="D367" s="76"/>
    </row>
    <row r="368" spans="2:4">
      <c r="C368" s="4" t="s">
        <v>225</v>
      </c>
      <c r="D368" s="4" t="s">
        <v>226</v>
      </c>
    </row>
    <row r="369" spans="2:4">
      <c r="B369" t="s">
        <v>248</v>
      </c>
      <c r="C369" s="4">
        <v>15.06</v>
      </c>
      <c r="D369" s="4">
        <v>2.5299999999999998</v>
      </c>
    </row>
    <row r="370" spans="2:4">
      <c r="B370" t="s">
        <v>262</v>
      </c>
      <c r="C370" s="4">
        <v>26.09</v>
      </c>
      <c r="D370" s="4">
        <v>9.19</v>
      </c>
    </row>
    <row r="371" spans="2:4">
      <c r="B371" t="s">
        <v>272</v>
      </c>
      <c r="C371" s="4">
        <v>20.99</v>
      </c>
      <c r="D371" s="4">
        <v>6.86</v>
      </c>
    </row>
    <row r="372" spans="2:4">
      <c r="B372" t="s">
        <v>280</v>
      </c>
      <c r="C372" s="4">
        <v>18.829999999999998</v>
      </c>
      <c r="D372" s="4">
        <v>5.13</v>
      </c>
    </row>
    <row r="373" spans="2:4">
      <c r="D373" s="4"/>
    </row>
    <row r="374" spans="2:4">
      <c r="D374" s="4"/>
    </row>
    <row r="383" spans="2:4">
      <c r="B383" s="14" t="s">
        <v>63</v>
      </c>
    </row>
    <row r="385" spans="2:6" ht="16.5">
      <c r="C385" s="50" t="s">
        <v>227</v>
      </c>
      <c r="D385" s="50" t="s">
        <v>228</v>
      </c>
      <c r="E385" s="50" t="s">
        <v>229</v>
      </c>
      <c r="F385" s="50" t="s">
        <v>230</v>
      </c>
    </row>
    <row r="386" spans="2:6">
      <c r="B386" t="s">
        <v>248</v>
      </c>
      <c r="C386" s="50">
        <v>10.64</v>
      </c>
      <c r="D386" s="50">
        <v>4.76</v>
      </c>
      <c r="E386" s="50">
        <v>4.34</v>
      </c>
      <c r="F386" s="50">
        <v>3.74</v>
      </c>
    </row>
    <row r="387" spans="2:6">
      <c r="B387" t="s">
        <v>262</v>
      </c>
      <c r="C387" s="50">
        <v>5.96</v>
      </c>
      <c r="D387" s="50">
        <v>3.98</v>
      </c>
      <c r="E387" s="50">
        <v>3.76</v>
      </c>
      <c r="F387" s="50">
        <v>3.18</v>
      </c>
    </row>
    <row r="388" spans="2:6">
      <c r="B388" t="s">
        <v>272</v>
      </c>
      <c r="C388" s="50">
        <v>12.02</v>
      </c>
      <c r="D388" s="50">
        <v>4.88</v>
      </c>
      <c r="E388" s="50">
        <v>4.4400000000000004</v>
      </c>
      <c r="F388" s="50">
        <v>3.76</v>
      </c>
    </row>
    <row r="389" spans="2:6">
      <c r="C389" s="50"/>
      <c r="D389" s="50"/>
      <c r="E389" s="50"/>
      <c r="F389" s="50"/>
    </row>
    <row r="400" spans="2:6">
      <c r="B400" s="14" t="s">
        <v>64</v>
      </c>
    </row>
    <row r="402" spans="2:10">
      <c r="C402" s="4" t="s">
        <v>176</v>
      </c>
      <c r="D402" t="s">
        <v>178</v>
      </c>
      <c r="E402" t="s">
        <v>179</v>
      </c>
      <c r="F402" t="s">
        <v>180</v>
      </c>
      <c r="G402" t="s">
        <v>182</v>
      </c>
      <c r="H402" t="s">
        <v>183</v>
      </c>
      <c r="I402" t="s">
        <v>184</v>
      </c>
      <c r="J402" t="s">
        <v>185</v>
      </c>
    </row>
    <row r="403" spans="2:10">
      <c r="C403" s="4" t="s">
        <v>177</v>
      </c>
      <c r="F403" t="s">
        <v>181</v>
      </c>
      <c r="G403" t="s">
        <v>181</v>
      </c>
    </row>
    <row r="404" spans="2:10">
      <c r="B404" t="s">
        <v>248</v>
      </c>
      <c r="C404" s="4">
        <v>25</v>
      </c>
      <c r="D404">
        <v>2255</v>
      </c>
      <c r="E404">
        <v>647</v>
      </c>
      <c r="F404">
        <v>1988</v>
      </c>
      <c r="G404">
        <v>2522</v>
      </c>
      <c r="H404">
        <v>500</v>
      </c>
      <c r="I404">
        <v>2350</v>
      </c>
      <c r="J404">
        <v>3650</v>
      </c>
    </row>
    <row r="405" spans="2:10">
      <c r="B405" t="s">
        <v>262</v>
      </c>
      <c r="C405" s="4">
        <v>25</v>
      </c>
      <c r="D405">
        <v>2308</v>
      </c>
      <c r="E405">
        <v>867</v>
      </c>
      <c r="F405">
        <v>1950</v>
      </c>
      <c r="G405">
        <v>2666</v>
      </c>
      <c r="H405">
        <v>700</v>
      </c>
      <c r="I405">
        <v>2380</v>
      </c>
      <c r="J405">
        <v>3800</v>
      </c>
    </row>
    <row r="406" spans="2:10">
      <c r="B406" t="s">
        <v>272</v>
      </c>
      <c r="C406" s="4">
        <v>25</v>
      </c>
      <c r="D406">
        <v>1898</v>
      </c>
      <c r="E406">
        <v>654</v>
      </c>
      <c r="F406">
        <v>1628</v>
      </c>
      <c r="G406">
        <v>2168</v>
      </c>
      <c r="H406">
        <v>950</v>
      </c>
      <c r="I406">
        <v>1820</v>
      </c>
      <c r="J406">
        <v>3260</v>
      </c>
    </row>
    <row r="407" spans="2:10">
      <c r="B407" t="s">
        <v>280</v>
      </c>
      <c r="C407" s="4">
        <v>25</v>
      </c>
      <c r="D407">
        <v>2033</v>
      </c>
      <c r="E407">
        <v>672</v>
      </c>
      <c r="F407">
        <v>1756</v>
      </c>
      <c r="G407">
        <v>2310</v>
      </c>
      <c r="H407">
        <v>930</v>
      </c>
      <c r="I407">
        <v>1930</v>
      </c>
      <c r="J407">
        <v>3480</v>
      </c>
    </row>
    <row r="416" spans="2:10">
      <c r="B416" s="14" t="s">
        <v>65</v>
      </c>
    </row>
    <row r="418" spans="2:2">
      <c r="B418" t="s">
        <v>231</v>
      </c>
    </row>
    <row r="431" spans="2:2">
      <c r="B431" s="14" t="s">
        <v>66</v>
      </c>
    </row>
    <row r="433" spans="2:3">
      <c r="C433" s="4" t="s">
        <v>232</v>
      </c>
    </row>
    <row r="434" spans="2:3">
      <c r="B434" t="s">
        <v>248</v>
      </c>
      <c r="C434" s="63" t="s">
        <v>233</v>
      </c>
    </row>
    <row r="435" spans="2:3">
      <c r="B435" t="s">
        <v>262</v>
      </c>
      <c r="C435" s="63" t="s">
        <v>234</v>
      </c>
    </row>
    <row r="436" spans="2:3">
      <c r="B436" t="s">
        <v>289</v>
      </c>
      <c r="C436" s="63" t="s">
        <v>235</v>
      </c>
    </row>
    <row r="437" spans="2:3">
      <c r="B437" t="s">
        <v>272</v>
      </c>
      <c r="C437" s="63" t="s">
        <v>3</v>
      </c>
    </row>
    <row r="438" spans="2:3">
      <c r="B438" t="s">
        <v>280</v>
      </c>
      <c r="C438" s="63" t="s">
        <v>236</v>
      </c>
    </row>
    <row r="439" spans="2:3">
      <c r="C439" s="63"/>
    </row>
    <row r="450" spans="2:4">
      <c r="B450" s="14" t="s">
        <v>193</v>
      </c>
      <c r="C450" s="10"/>
    </row>
    <row r="451" spans="2:4" ht="16.5">
      <c r="B451" t="s">
        <v>239</v>
      </c>
    </row>
    <row r="452" spans="2:4" ht="15">
      <c r="C452" s="65" t="s">
        <v>237</v>
      </c>
      <c r="D452" s="65" t="s">
        <v>194</v>
      </c>
    </row>
    <row r="453" spans="2:4">
      <c r="B453" t="s">
        <v>248</v>
      </c>
      <c r="C453" s="65">
        <v>11.69</v>
      </c>
      <c r="D453" s="65">
        <v>100</v>
      </c>
    </row>
    <row r="454" spans="2:4">
      <c r="B454" t="s">
        <v>262</v>
      </c>
      <c r="C454" s="65">
        <v>6.7</v>
      </c>
      <c r="D454" s="65">
        <v>57.31</v>
      </c>
    </row>
    <row r="455" spans="2:4">
      <c r="B455" t="s">
        <v>272</v>
      </c>
      <c r="C455" s="65">
        <v>8.11</v>
      </c>
      <c r="D455" s="65">
        <v>69.319999999999993</v>
      </c>
    </row>
    <row r="456" spans="2:4">
      <c r="B456" t="s">
        <v>280</v>
      </c>
      <c r="C456" s="65">
        <v>11.33</v>
      </c>
      <c r="D456" s="65">
        <v>96.85</v>
      </c>
    </row>
    <row r="457" spans="2:4">
      <c r="B457" s="64" t="s">
        <v>290</v>
      </c>
      <c r="C457" s="65">
        <v>27.733000000000001</v>
      </c>
      <c r="D457" s="65">
        <v>237.16</v>
      </c>
    </row>
    <row r="463" spans="2:4" ht="16.5">
      <c r="B463" s="14" t="s">
        <v>238</v>
      </c>
      <c r="C463" s="10"/>
    </row>
    <row r="465" spans="2:5">
      <c r="B465" s="4"/>
      <c r="C465" s="4" t="s">
        <v>201</v>
      </c>
      <c r="D465" s="4" t="s">
        <v>202</v>
      </c>
    </row>
    <row r="466" spans="2:5" ht="16.5">
      <c r="B466" s="4"/>
      <c r="C466" s="4" t="s">
        <v>240</v>
      </c>
      <c r="D466" s="4" t="s">
        <v>205</v>
      </c>
    </row>
    <row r="467" spans="2:5">
      <c r="B467" t="s">
        <v>248</v>
      </c>
      <c r="C467" s="4">
        <v>63.53</v>
      </c>
      <c r="D467" s="4" t="s">
        <v>203</v>
      </c>
    </row>
    <row r="468" spans="2:5">
      <c r="B468" t="s">
        <v>262</v>
      </c>
      <c r="C468" s="4">
        <v>42.09</v>
      </c>
      <c r="D468" s="4">
        <v>79.349999999999994</v>
      </c>
    </row>
    <row r="469" spans="2:5">
      <c r="B469" t="s">
        <v>272</v>
      </c>
      <c r="C469" s="4">
        <v>76.290000000000006</v>
      </c>
      <c r="D469" s="4" t="s">
        <v>203</v>
      </c>
    </row>
    <row r="470" spans="2:5">
      <c r="B470" t="s">
        <v>280</v>
      </c>
      <c r="C470" s="4">
        <v>59.71</v>
      </c>
      <c r="D470" s="4" t="s">
        <v>203</v>
      </c>
    </row>
    <row r="471" spans="2:5">
      <c r="B471" s="4"/>
      <c r="D471" s="4"/>
    </row>
    <row r="477" spans="2:5" ht="16.5">
      <c r="B477" s="14" t="s">
        <v>241</v>
      </c>
      <c r="C477" s="10"/>
    </row>
    <row r="478" spans="2:5" ht="16.5">
      <c r="C478" s="76" t="s">
        <v>242</v>
      </c>
      <c r="D478" s="76"/>
      <c r="E478" s="76"/>
    </row>
    <row r="479" spans="2:5">
      <c r="C479" s="4" t="s">
        <v>243</v>
      </c>
      <c r="D479" s="4" t="s">
        <v>244</v>
      </c>
      <c r="E479" s="4" t="s">
        <v>245</v>
      </c>
    </row>
    <row r="480" spans="2:5">
      <c r="B480" t="s">
        <v>248</v>
      </c>
      <c r="C480" s="4">
        <v>74.307000000000002</v>
      </c>
      <c r="D480" s="4">
        <v>78.528000000000006</v>
      </c>
      <c r="E480" s="4">
        <v>78.152000000000001</v>
      </c>
    </row>
    <row r="481" spans="2:29">
      <c r="B481" t="s">
        <v>291</v>
      </c>
      <c r="C481" s="4">
        <v>68.83</v>
      </c>
      <c r="D481" s="4">
        <v>70.284000000000006</v>
      </c>
      <c r="E481" s="4">
        <v>71.381</v>
      </c>
    </row>
    <row r="482" spans="2:29">
      <c r="B482" t="s">
        <v>292</v>
      </c>
      <c r="C482" s="4">
        <v>76.64</v>
      </c>
      <c r="D482" s="4">
        <v>74.879000000000005</v>
      </c>
      <c r="E482" s="4">
        <v>74.283000000000001</v>
      </c>
    </row>
    <row r="483" spans="2:29">
      <c r="B483" t="s">
        <v>272</v>
      </c>
      <c r="C483" s="4">
        <v>73.694000000000003</v>
      </c>
      <c r="D483" s="4">
        <v>74.162999999999997</v>
      </c>
      <c r="E483" s="4">
        <v>79.393000000000001</v>
      </c>
    </row>
    <row r="484" spans="2:29">
      <c r="B484" t="s">
        <v>280</v>
      </c>
      <c r="C484" s="4">
        <v>71.465999999999994</v>
      </c>
      <c r="D484" s="4">
        <v>71.596000000000004</v>
      </c>
      <c r="E484" s="4">
        <v>72.713999999999999</v>
      </c>
    </row>
    <row r="491" spans="2:29" ht="16.5">
      <c r="B491" s="14" t="s">
        <v>246</v>
      </c>
      <c r="C491" s="10"/>
      <c r="D491" s="14"/>
    </row>
    <row r="493" spans="2:29" ht="16.5">
      <c r="B493" t="s">
        <v>256</v>
      </c>
      <c r="E493" t="s">
        <v>257</v>
      </c>
      <c r="I493" t="s">
        <v>258</v>
      </c>
      <c r="P493" t="s">
        <v>259</v>
      </c>
      <c r="W493" t="s">
        <v>260</v>
      </c>
      <c r="AC493" t="s">
        <v>261</v>
      </c>
    </row>
    <row r="519" spans="2:33">
      <c r="B519" s="66" t="s">
        <v>247</v>
      </c>
      <c r="C519" s="67"/>
      <c r="E519" s="77" t="s">
        <v>215</v>
      </c>
      <c r="F519" s="78"/>
      <c r="G519" s="78"/>
      <c r="I519" s="66" t="s">
        <v>217</v>
      </c>
      <c r="J519" s="67"/>
      <c r="K519" s="67"/>
      <c r="L519" s="67"/>
      <c r="M519" s="67"/>
      <c r="P519" s="66" t="s">
        <v>218</v>
      </c>
      <c r="Q519" s="67"/>
      <c r="R519" s="67"/>
      <c r="S519" s="67"/>
      <c r="T519" s="67"/>
      <c r="W519" s="66" t="s">
        <v>221</v>
      </c>
      <c r="X519" s="67"/>
      <c r="Y519" s="67"/>
      <c r="Z519" s="67"/>
      <c r="AA519" s="67"/>
      <c r="AC519" s="66" t="s">
        <v>222</v>
      </c>
      <c r="AD519" s="67"/>
      <c r="AE519" s="67"/>
      <c r="AF519" s="67"/>
      <c r="AG519" s="67"/>
    </row>
    <row r="520" spans="2:33">
      <c r="B520" s="67"/>
      <c r="C520" s="67"/>
      <c r="E520" s="78"/>
      <c r="F520" s="78"/>
      <c r="G520" s="78"/>
      <c r="I520" s="67"/>
      <c r="J520" s="67"/>
      <c r="K520" s="67"/>
      <c r="L520" s="67"/>
      <c r="M520" s="67"/>
      <c r="P520" s="67"/>
      <c r="Q520" s="67"/>
      <c r="R520" s="67"/>
      <c r="S520" s="67"/>
      <c r="T520" s="67"/>
      <c r="W520" s="67"/>
      <c r="X520" s="67"/>
      <c r="Y520" s="67"/>
      <c r="Z520" s="67"/>
      <c r="AA520" s="67"/>
      <c r="AC520" s="67"/>
      <c r="AD520" s="67"/>
      <c r="AE520" s="67"/>
      <c r="AF520" s="67"/>
      <c r="AG520" s="67"/>
    </row>
    <row r="521" spans="2:33">
      <c r="B521" s="67"/>
      <c r="C521" s="67"/>
      <c r="E521" s="78"/>
      <c r="F521" s="78"/>
      <c r="G521" s="78"/>
      <c r="I521" s="67"/>
      <c r="J521" s="67"/>
      <c r="K521" s="67"/>
      <c r="L521" s="67"/>
      <c r="M521" s="67"/>
      <c r="P521" s="67"/>
      <c r="Q521" s="67"/>
      <c r="R521" s="67"/>
      <c r="S521" s="67"/>
      <c r="T521" s="67"/>
      <c r="W521" s="67"/>
      <c r="X521" s="67"/>
      <c r="Y521" s="67"/>
      <c r="Z521" s="67"/>
      <c r="AA521" s="67"/>
      <c r="AC521" s="67"/>
      <c r="AD521" s="67"/>
      <c r="AE521" s="67"/>
      <c r="AF521" s="67"/>
      <c r="AG521" s="67"/>
    </row>
    <row r="522" spans="2:33">
      <c r="B522" s="67"/>
      <c r="C522" s="67"/>
      <c r="E522" s="78"/>
      <c r="F522" s="78"/>
      <c r="G522" s="78"/>
      <c r="I522" s="67"/>
      <c r="J522" s="67"/>
      <c r="K522" s="67"/>
      <c r="L522" s="67"/>
      <c r="M522" s="67"/>
      <c r="P522" s="67"/>
      <c r="Q522" s="67"/>
      <c r="R522" s="67"/>
      <c r="S522" s="67"/>
      <c r="T522" s="67"/>
      <c r="W522" s="67"/>
      <c r="X522" s="67"/>
      <c r="Y522" s="67"/>
      <c r="Z522" s="67"/>
      <c r="AA522" s="67"/>
      <c r="AC522" s="67"/>
      <c r="AD522" s="67"/>
      <c r="AE522" s="67"/>
      <c r="AF522" s="67"/>
      <c r="AG522" s="67"/>
    </row>
    <row r="523" spans="2:33">
      <c r="B523" s="67"/>
      <c r="C523" s="67"/>
      <c r="E523" s="78"/>
      <c r="F523" s="78"/>
      <c r="G523" s="78"/>
      <c r="I523" s="67"/>
      <c r="J523" s="67"/>
      <c r="K523" s="67"/>
      <c r="L523" s="67"/>
      <c r="M523" s="67"/>
      <c r="P523" s="67"/>
      <c r="Q523" s="67"/>
      <c r="R523" s="67"/>
      <c r="S523" s="67"/>
      <c r="T523" s="67"/>
      <c r="W523" s="67"/>
      <c r="X523" s="67"/>
      <c r="Y523" s="67"/>
      <c r="Z523" s="67"/>
      <c r="AA523" s="67"/>
      <c r="AC523" s="67"/>
      <c r="AD523" s="67"/>
      <c r="AE523" s="67"/>
      <c r="AF523" s="67"/>
      <c r="AG523" s="67"/>
    </row>
    <row r="524" spans="2:33">
      <c r="B524" s="67"/>
      <c r="C524" s="67"/>
      <c r="E524" s="78"/>
      <c r="F524" s="78"/>
      <c r="G524" s="78"/>
      <c r="I524" s="67"/>
      <c r="J524" s="67"/>
      <c r="K524" s="67"/>
      <c r="L524" s="67"/>
      <c r="M524" s="67"/>
      <c r="P524" s="67"/>
      <c r="Q524" s="67"/>
      <c r="R524" s="67"/>
      <c r="S524" s="67"/>
      <c r="T524" s="67"/>
      <c r="W524" s="67"/>
      <c r="X524" s="67"/>
      <c r="Y524" s="67"/>
      <c r="Z524" s="67"/>
      <c r="AA524" s="67"/>
      <c r="AC524" s="67"/>
      <c r="AD524" s="67"/>
      <c r="AE524" s="67"/>
      <c r="AF524" s="67"/>
      <c r="AG524" s="67"/>
    </row>
    <row r="525" spans="2:33">
      <c r="B525" s="67"/>
      <c r="C525" s="67"/>
      <c r="E525" s="78"/>
      <c r="F525" s="78"/>
      <c r="G525" s="78"/>
      <c r="I525" s="67"/>
      <c r="J525" s="67"/>
      <c r="K525" s="67"/>
      <c r="L525" s="67"/>
      <c r="M525" s="67"/>
      <c r="P525" s="67"/>
      <c r="Q525" s="67"/>
      <c r="R525" s="67"/>
      <c r="S525" s="67"/>
      <c r="T525" s="67"/>
      <c r="W525" s="67"/>
      <c r="X525" s="67"/>
      <c r="Y525" s="67"/>
      <c r="Z525" s="67"/>
      <c r="AA525" s="67"/>
      <c r="AC525" s="67"/>
      <c r="AD525" s="67"/>
      <c r="AE525" s="67"/>
      <c r="AF525" s="67"/>
      <c r="AG525" s="67"/>
    </row>
    <row r="526" spans="2:33">
      <c r="B526" s="67"/>
      <c r="C526" s="67"/>
      <c r="E526" s="78"/>
      <c r="F526" s="78"/>
      <c r="G526" s="78"/>
      <c r="I526" s="67"/>
      <c r="J526" s="67"/>
      <c r="K526" s="67"/>
      <c r="L526" s="67"/>
      <c r="M526" s="67"/>
      <c r="P526" s="67"/>
      <c r="Q526" s="67"/>
      <c r="R526" s="67"/>
      <c r="S526" s="67"/>
      <c r="T526" s="67"/>
      <c r="W526" s="67"/>
      <c r="X526" s="67"/>
      <c r="Y526" s="67"/>
      <c r="Z526" s="67"/>
      <c r="AA526" s="67"/>
      <c r="AC526" s="67"/>
      <c r="AD526" s="67"/>
      <c r="AE526" s="67"/>
      <c r="AF526" s="67"/>
      <c r="AG526" s="67"/>
    </row>
  </sheetData>
  <mergeCells count="8">
    <mergeCell ref="C367:D367"/>
    <mergeCell ref="W519:AA526"/>
    <mergeCell ref="AC519:AG526"/>
    <mergeCell ref="C478:E478"/>
    <mergeCell ref="B519:C526"/>
    <mergeCell ref="E519:G526"/>
    <mergeCell ref="I519:M526"/>
    <mergeCell ref="P519:T526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Pracovné hárky</vt:lpstr>
      </vt:variant>
      <vt:variant>
        <vt:i4>5</vt:i4>
      </vt:variant>
      <vt:variant>
        <vt:lpstr>Pomenované rozsahy</vt:lpstr>
      </vt:variant>
      <vt:variant>
        <vt:i4>1</vt:i4>
      </vt:variant>
    </vt:vector>
  </HeadingPairs>
  <TitlesOfParts>
    <vt:vector size="6" baseType="lpstr">
      <vt:lpstr>Pelety A</vt:lpstr>
      <vt:lpstr>Pelety B</vt:lpstr>
      <vt:lpstr>Pelety C</vt:lpstr>
      <vt:lpstr>Pelety D</vt:lpstr>
      <vt:lpstr>Porovnanie</vt:lpstr>
      <vt:lpstr>Porovnanie!_Toc171457907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jarko</dc:creator>
  <cp:lastModifiedBy>jarko</cp:lastModifiedBy>
  <dcterms:created xsi:type="dcterms:W3CDTF">2023-08-15T09:38:45Z</dcterms:created>
  <dcterms:modified xsi:type="dcterms:W3CDTF">2025-02-04T14:18:46Z</dcterms:modified>
</cp:coreProperties>
</file>