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Moje dokumenty\APVV2021\Vyhodnotenie 2025\Final 2025\"/>
    </mc:Choice>
  </mc:AlternateContent>
  <xr:revisionPtr revIDLastSave="0" documentId="13_ncr:1_{63A49D90-87D5-44B1-8BEF-7F34CFDF98FA}" xr6:coauthVersionLast="47" xr6:coauthVersionMax="47" xr10:uidLastSave="{00000000-0000-0000-0000-000000000000}"/>
  <bookViews>
    <workbookView xWindow="-110" yWindow="-110" windowWidth="25820" windowHeight="13900" xr2:uid="{00000000-000D-0000-FFFF-FFFF00000000}"/>
  </bookViews>
  <sheets>
    <sheet name="Pellets A" sheetId="9"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4" i="9" l="1"/>
  <c r="N94" i="9"/>
  <c r="H94" i="9"/>
  <c r="T93" i="9"/>
  <c r="N93" i="9"/>
  <c r="H93" i="9"/>
  <c r="H92" i="9"/>
  <c r="AC52" i="9"/>
  <c r="AC51" i="9"/>
  <c r="AC50" i="9"/>
  <c r="AC49" i="9"/>
  <c r="W39" i="9"/>
  <c r="U39" i="9"/>
  <c r="U38" i="9"/>
  <c r="W38" i="9" s="1"/>
  <c r="U37" i="9"/>
  <c r="W37" i="9" s="1"/>
  <c r="U36" i="9"/>
  <c r="W36" i="9" s="1"/>
  <c r="U35" i="9"/>
  <c r="W35" i="9" s="1"/>
  <c r="W41" i="9" s="1"/>
  <c r="T27" i="9"/>
  <c r="T26" i="9"/>
  <c r="T25" i="9"/>
  <c r="T24" i="9"/>
  <c r="T23" i="9"/>
  <c r="T28" i="9" s="1"/>
  <c r="U16" i="9"/>
  <c r="U15" i="9"/>
  <c r="U14" i="9"/>
  <c r="U13" i="9"/>
  <c r="U12" i="9"/>
  <c r="N12" i="9"/>
  <c r="O8" i="9" s="1"/>
  <c r="T92" i="9" s="1"/>
  <c r="U11" i="9"/>
  <c r="O11" i="9"/>
  <c r="O16" i="9" s="1"/>
  <c r="U10" i="9"/>
  <c r="O10" i="9"/>
  <c r="U9" i="9"/>
  <c r="U8" i="9"/>
  <c r="U7" i="9"/>
  <c r="U6" i="9"/>
  <c r="N27" i="9" l="1"/>
  <c r="N23" i="9"/>
  <c r="N26" i="9"/>
  <c r="N25" i="9"/>
  <c r="N24" i="9"/>
  <c r="O7" i="9"/>
  <c r="O6" i="9"/>
  <c r="O9" i="9"/>
  <c r="O15" i="9" l="1"/>
  <c r="N92" i="9"/>
  <c r="O14" i="9"/>
  <c r="O13" i="9"/>
  <c r="O12" i="9"/>
  <c r="N28" i="9"/>
</calcChain>
</file>

<file path=xl/sharedStrings.xml><?xml version="1.0" encoding="utf-8"?>
<sst xmlns="http://schemas.openxmlformats.org/spreadsheetml/2006/main" count="230" uniqueCount="166">
  <si>
    <t>pod 0,5</t>
  </si>
  <si>
    <t>0,5-6,3</t>
  </si>
  <si>
    <t>6,3-10</t>
  </si>
  <si>
    <t>10-12</t>
  </si>
  <si>
    <t>12-16</t>
  </si>
  <si>
    <t>+16</t>
  </si>
  <si>
    <t>m2 (g)</t>
  </si>
  <si>
    <t>m3 (g)</t>
  </si>
  <si>
    <t>m4 (g)</t>
  </si>
  <si>
    <t>mv (g)</t>
  </si>
  <si>
    <t>m5 (g)</t>
  </si>
  <si>
    <t>m (g)</t>
  </si>
  <si>
    <t>V (ml)</t>
  </si>
  <si>
    <t>Index</t>
  </si>
  <si>
    <t>SAMPLE</t>
  </si>
  <si>
    <t>Bal</t>
  </si>
  <si>
    <t>Fe</t>
  </si>
  <si>
    <t>Mn</t>
  </si>
  <si>
    <t>Cr</t>
  </si>
  <si>
    <t>V</t>
  </si>
  <si>
    <t>Ti</t>
  </si>
  <si>
    <t>Ca</t>
  </si>
  <si>
    <t>K</t>
  </si>
  <si>
    <t>Al</t>
  </si>
  <si>
    <t>P</t>
  </si>
  <si>
    <t>Si</t>
  </si>
  <si>
    <t>Cl</t>
  </si>
  <si>
    <t>S</t>
  </si>
  <si>
    <t>Mg</t>
  </si>
  <si>
    <t>CaO</t>
  </si>
  <si>
    <t>MgO</t>
  </si>
  <si>
    <t>Al2O3</t>
  </si>
  <si>
    <t>SiO2</t>
  </si>
  <si>
    <t>P2O5</t>
  </si>
  <si>
    <t>K2O</t>
  </si>
  <si>
    <t>MnO</t>
  </si>
  <si>
    <t>FeO</t>
  </si>
  <si>
    <t>Fe2O3</t>
  </si>
  <si>
    <t>Fe3O4</t>
  </si>
  <si>
    <t>&lt; LOD</t>
  </si>
  <si>
    <t>12-16 mm</t>
  </si>
  <si>
    <t>10-12 mm</t>
  </si>
  <si>
    <t>6.3-10 mm</t>
  </si>
  <si>
    <t>Dstr</t>
  </si>
  <si>
    <t>(mm)</t>
  </si>
  <si>
    <t>500-1100</t>
  </si>
  <si>
    <t>-</t>
  </si>
  <si>
    <t>1160-1370</t>
  </si>
  <si>
    <t>1380-1420</t>
  </si>
  <si>
    <t>13, 14, 15, 18, 19, 20</t>
  </si>
  <si>
    <t>16, 17</t>
  </si>
  <si>
    <t>m0</t>
  </si>
  <si>
    <t>3.15-1</t>
  </si>
  <si>
    <t>1-0.5</t>
  </si>
  <si>
    <t>+10</t>
  </si>
  <si>
    <t>10-6.3</t>
  </si>
  <si>
    <t>6.3-5</t>
  </si>
  <si>
    <t>5-3.15</t>
  </si>
  <si>
    <t>-0.5</t>
  </si>
  <si>
    <t>T-10</t>
  </si>
  <si>
    <t>T-6.3</t>
  </si>
  <si>
    <t>A-5</t>
  </si>
  <si>
    <t>A-0.5</t>
  </si>
  <si>
    <t>(kg)</t>
  </si>
  <si>
    <t>Sample</t>
  </si>
  <si>
    <t>N</t>
  </si>
  <si>
    <t>total</t>
  </si>
  <si>
    <t>Mean</t>
  </si>
  <si>
    <t>Standard Deviation</t>
  </si>
  <si>
    <t>Lower</t>
  </si>
  <si>
    <t>95% CI of Mean</t>
  </si>
  <si>
    <t>Upper</t>
  </si>
  <si>
    <t>Minimum</t>
  </si>
  <si>
    <t>Median</t>
  </si>
  <si>
    <t>Maximum</t>
  </si>
  <si>
    <r>
      <t>Ri</t>
    </r>
    <r>
      <rPr>
        <vertAlign val="subscript"/>
        <sz val="12"/>
        <color theme="1"/>
        <rFont val="Calibri"/>
        <family val="2"/>
        <charset val="238"/>
        <scheme val="minor"/>
      </rPr>
      <t>60</t>
    </r>
  </si>
  <si>
    <t>600°C</t>
  </si>
  <si>
    <t>800°C</t>
  </si>
  <si>
    <t>NA</t>
  </si>
  <si>
    <r>
      <t>Ri</t>
    </r>
    <r>
      <rPr>
        <vertAlign val="subscript"/>
        <sz val="11"/>
        <color theme="1"/>
        <rFont val="Calibri"/>
        <family val="2"/>
        <charset val="238"/>
        <scheme val="minor"/>
      </rPr>
      <t>30</t>
    </r>
  </si>
  <si>
    <r>
      <t>Ri</t>
    </r>
    <r>
      <rPr>
        <vertAlign val="subscript"/>
        <sz val="11"/>
        <color theme="1"/>
        <rFont val="Calibri"/>
        <family val="2"/>
        <charset val="238"/>
        <scheme val="minor"/>
      </rPr>
      <t xml:space="preserve">30 </t>
    </r>
  </si>
  <si>
    <t>H2,600</t>
  </si>
  <si>
    <t>Fe rudy</t>
  </si>
  <si>
    <r>
      <t xml:space="preserve">600 </t>
    </r>
    <r>
      <rPr>
        <vertAlign val="superscript"/>
        <sz val="11"/>
        <color theme="1"/>
        <rFont val="Calibri"/>
        <family val="2"/>
        <charset val="238"/>
        <scheme val="minor"/>
      </rPr>
      <t>o</t>
    </r>
    <r>
      <rPr>
        <sz val="11"/>
        <color theme="1"/>
        <rFont val="Calibri"/>
        <family val="2"/>
        <charset val="238"/>
        <scheme val="minor"/>
      </rPr>
      <t>C</t>
    </r>
  </si>
  <si>
    <t>Type of pellets:</t>
  </si>
  <si>
    <t>Pellets A</t>
  </si>
  <si>
    <t>Granulometric composition</t>
  </si>
  <si>
    <t>Bulk density</t>
  </si>
  <si>
    <t>Particle grain size (mm)</t>
  </si>
  <si>
    <t>Weight (kg)</t>
  </si>
  <si>
    <t>Percentage share(%)</t>
  </si>
  <si>
    <t>Measurement ID</t>
  </si>
  <si>
    <r>
      <t>Volume (m</t>
    </r>
    <r>
      <rPr>
        <vertAlign val="superscript"/>
        <sz val="12"/>
        <color theme="1"/>
        <rFont val="Calibri"/>
        <family val="2"/>
        <charset val="238"/>
        <scheme val="minor"/>
      </rPr>
      <t>3</t>
    </r>
    <r>
      <rPr>
        <sz val="12"/>
        <color theme="1"/>
        <rFont val="Calibri"/>
        <family val="2"/>
        <charset val="238"/>
        <scheme val="minor"/>
      </rPr>
      <t>)</t>
    </r>
  </si>
  <si>
    <t>Volume (l)</t>
  </si>
  <si>
    <r>
      <t>Bulk density (kg/m</t>
    </r>
    <r>
      <rPr>
        <vertAlign val="superscript"/>
        <sz val="12"/>
        <color theme="1"/>
        <rFont val="Calibri"/>
        <family val="2"/>
        <charset val="238"/>
        <scheme val="minor"/>
      </rPr>
      <t>3</t>
    </r>
    <r>
      <rPr>
        <sz val="12"/>
        <color theme="1"/>
        <rFont val="Calibri"/>
        <family val="2"/>
        <charset val="238"/>
        <scheme val="minor"/>
      </rPr>
      <t>)</t>
    </r>
  </si>
  <si>
    <t>Sum</t>
  </si>
  <si>
    <t>under 10 mm</t>
  </si>
  <si>
    <t>above 10 mm</t>
  </si>
  <si>
    <t>above 16 mm</t>
  </si>
  <si>
    <t>Average value</t>
  </si>
  <si>
    <t>Porosity - pycnometric</t>
  </si>
  <si>
    <t>Volumetric density</t>
  </si>
  <si>
    <t>Porosity (%)</t>
  </si>
  <si>
    <r>
      <t>Volumetric density (kg/m</t>
    </r>
    <r>
      <rPr>
        <vertAlign val="superscript"/>
        <sz val="12"/>
        <color theme="1"/>
        <rFont val="Calibri"/>
        <family val="2"/>
        <charset val="238"/>
        <scheme val="minor"/>
      </rPr>
      <t>3</t>
    </r>
    <r>
      <rPr>
        <sz val="12"/>
        <color theme="1"/>
        <rFont val="Calibri"/>
        <family val="2"/>
        <charset val="238"/>
        <scheme val="minor"/>
      </rPr>
      <t>)</t>
    </r>
  </si>
  <si>
    <t>Moisture (%)</t>
  </si>
  <si>
    <t>True density</t>
  </si>
  <si>
    <r>
      <t>True density (kg/m</t>
    </r>
    <r>
      <rPr>
        <vertAlign val="superscript"/>
        <sz val="12"/>
        <color theme="1"/>
        <rFont val="Calibri"/>
        <family val="2"/>
        <charset val="238"/>
        <scheme val="minor"/>
      </rPr>
      <t>3</t>
    </r>
    <r>
      <rPr>
        <sz val="12"/>
        <color theme="1"/>
        <rFont val="Calibri"/>
        <family val="2"/>
        <charset val="238"/>
        <scheme val="minor"/>
      </rPr>
      <t>)</t>
    </r>
  </si>
  <si>
    <t>Macrostructure</t>
  </si>
  <si>
    <t>Continuous homogeneous surface</t>
  </si>
  <si>
    <t>low porosity</t>
  </si>
  <si>
    <t>Chemical composition (wt.%)</t>
  </si>
  <si>
    <t>Basicity B</t>
  </si>
  <si>
    <t>Pellet A hom</t>
  </si>
  <si>
    <t>Pellet A  12-16 mm</t>
  </si>
  <si>
    <t>Pellet A 10-12 mm</t>
  </si>
  <si>
    <t>Pellet A  6.3-10 mm</t>
  </si>
  <si>
    <t>Major grain size fractions</t>
  </si>
  <si>
    <t>Percentage share (%)</t>
  </si>
  <si>
    <t>Fe  content (wt.%)</t>
  </si>
  <si>
    <r>
      <t>SiO</t>
    </r>
    <r>
      <rPr>
        <vertAlign val="subscript"/>
        <sz val="12"/>
        <color theme="1"/>
        <rFont val="Calibri"/>
        <family val="2"/>
        <charset val="238"/>
        <scheme val="minor"/>
      </rPr>
      <t xml:space="preserve">2 </t>
    </r>
    <r>
      <rPr>
        <sz val="12"/>
        <color theme="1"/>
        <rFont val="Calibri"/>
        <family val="2"/>
        <charset val="238"/>
        <scheme val="minor"/>
      </rPr>
      <t>content (wt.%)</t>
    </r>
  </si>
  <si>
    <r>
      <t>SiO</t>
    </r>
    <r>
      <rPr>
        <vertAlign val="subscript"/>
        <sz val="12"/>
        <color theme="1"/>
        <rFont val="Calibri"/>
        <family val="2"/>
        <charset val="238"/>
        <scheme val="minor"/>
      </rPr>
      <t>2</t>
    </r>
    <r>
      <rPr>
        <sz val="12"/>
        <color theme="1"/>
        <rFont val="Calibri"/>
        <family val="2"/>
        <charset val="238"/>
        <scheme val="minor"/>
      </rPr>
      <t xml:space="preserve"> content (wt.%)</t>
    </r>
  </si>
  <si>
    <t>Mineralogical composition</t>
  </si>
  <si>
    <t>High-temperature observation</t>
  </si>
  <si>
    <t>Change</t>
  </si>
  <si>
    <r>
      <t>Temperature (</t>
    </r>
    <r>
      <rPr>
        <vertAlign val="superscript"/>
        <sz val="12"/>
        <color theme="1"/>
        <rFont val="Calibri"/>
        <family val="2"/>
        <charset val="238"/>
        <scheme val="minor"/>
      </rPr>
      <t>o</t>
    </r>
    <r>
      <rPr>
        <sz val="12"/>
        <color theme="1"/>
        <rFont val="Calibri"/>
        <family val="2"/>
        <charset val="238"/>
        <scheme val="minor"/>
      </rPr>
      <t>C)</t>
    </r>
  </si>
  <si>
    <t>Change in volume 1</t>
  </si>
  <si>
    <t>enlargement</t>
  </si>
  <si>
    <t>Change in volume 2</t>
  </si>
  <si>
    <t>shrinkage</t>
  </si>
  <si>
    <t>Change in volume 3</t>
  </si>
  <si>
    <t xml:space="preserve">Deformation temperature DT </t>
  </si>
  <si>
    <t xml:space="preserve">Softening temperature ST  </t>
  </si>
  <si>
    <t xml:space="preserve">Melting temperature HT  </t>
  </si>
  <si>
    <t>Melting interval</t>
  </si>
  <si>
    <t>Microstructural analysis</t>
  </si>
  <si>
    <t>In the micrograph, we observe light gray aggregates of hematite, dark gray magnetite, and visible pores – shown in black. The microstructure is dominated by irregularly arranged grains of primary hematite with a platy shape, joined at contact points by weak recrystallization bonding. The proportion of hematite and magnetite is balanced, though hematite predominates. Magnetite aggregates are closely intergrown with hematite aggregates. The structure is characterized by predominant microporosity.</t>
  </si>
  <si>
    <t>EDX analysis</t>
  </si>
  <si>
    <t>Spectrums</t>
  </si>
  <si>
    <t>Light gray grains</t>
  </si>
  <si>
    <t xml:space="preserve">hematite </t>
  </si>
  <si>
    <t>Dark gray grains</t>
  </si>
  <si>
    <t>magnetite</t>
  </si>
  <si>
    <t>Porosity – Microstructural image analysis</t>
  </si>
  <si>
    <t>Tumble strength test</t>
  </si>
  <si>
    <t>Sieve analysis</t>
  </si>
  <si>
    <t>Granulometry</t>
  </si>
  <si>
    <t>Weight</t>
  </si>
  <si>
    <t>Strength and abrasion indices (%)</t>
  </si>
  <si>
    <t>Compressive strength</t>
  </si>
  <si>
    <t>Strenght (N/pellet)</t>
  </si>
  <si>
    <t>Pellet A</t>
  </si>
  <si>
    <t>Thermal shock during heating</t>
  </si>
  <si>
    <t>Temperature: 1100 °C, 10 minutes, air atmosphere</t>
  </si>
  <si>
    <t>Pellets without changes – resistant to thermal shock under the given conditions</t>
  </si>
  <si>
    <t>Thermoplastic properties</t>
  </si>
  <si>
    <t>Temperature: 1100 °C, generated CO</t>
  </si>
  <si>
    <t>Volumetric changes: 7–8%</t>
  </si>
  <si>
    <t>Reducibility – in a CO atmosphere</t>
  </si>
  <si>
    <t>Temperature: 1100 °C, 60 minutes</t>
  </si>
  <si>
    <t>relatively %Ri</t>
  </si>
  <si>
    <r>
      <t>Reducibility – in a H</t>
    </r>
    <r>
      <rPr>
        <vertAlign val="subscript"/>
        <sz val="18"/>
        <color theme="1"/>
        <rFont val="Calibri"/>
        <family val="2"/>
        <charset val="238"/>
        <scheme val="minor"/>
      </rPr>
      <t xml:space="preserve">2 </t>
    </r>
    <r>
      <rPr>
        <sz val="18"/>
        <color theme="1"/>
        <rFont val="Calibri"/>
        <family val="2"/>
        <charset val="238"/>
        <scheme val="minor"/>
      </rPr>
      <t>atmosphere</t>
    </r>
  </si>
  <si>
    <t>Chemical composition of pellets – after reduction in a H₂ atmosphere</t>
  </si>
  <si>
    <t>Parameters</t>
  </si>
  <si>
    <t>Measurement mode</t>
  </si>
  <si>
    <t>Microstructural analysis – after reduction in a H₂ atmosphere</t>
  </si>
  <si>
    <t>Iron oxides based on FeO and reduced metallic Fe.
Change in morphology and grain shape compared to the original sample. Increased microporosity observed in the sample.
The structure also contains small formations based on reduced iron.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</si>
</sst>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charset val="238"/>
      <scheme val="minor"/>
    </font>
    <font>
      <sz val="11"/>
      <color rgb="FFFF0000"/>
      <name val="Calibri"/>
      <family val="2"/>
      <charset val="238"/>
      <scheme val="minor"/>
    </font>
    <font>
      <sz val="14"/>
      <color theme="1"/>
      <name val="Calibri"/>
      <family val="2"/>
      <charset val="238"/>
      <scheme val="minor"/>
    </font>
    <font>
      <sz val="18"/>
      <color theme="1"/>
      <name val="Calibri"/>
      <family val="2"/>
      <charset val="238"/>
      <scheme val="minor"/>
    </font>
    <font>
      <vertAlign val="superscript"/>
      <sz val="11"/>
      <color theme="1"/>
      <name val="Calibri"/>
      <family val="2"/>
      <charset val="238"/>
      <scheme val="minor"/>
    </font>
    <font>
      <sz val="20"/>
      <color theme="1"/>
      <name val="Calibri"/>
      <family val="2"/>
      <charset val="238"/>
      <scheme val="minor"/>
    </font>
    <font>
      <sz val="22"/>
      <color theme="1"/>
      <name val="Calibri"/>
      <family val="2"/>
      <charset val="238"/>
      <scheme val="minor"/>
    </font>
    <font>
      <sz val="22"/>
      <color rgb="FFFF0000"/>
      <name val="Calibri"/>
      <family val="2"/>
      <charset val="238"/>
      <scheme val="minor"/>
    </font>
    <font>
      <sz val="12"/>
      <color theme="1"/>
      <name val="Calibri"/>
      <family val="2"/>
      <charset val="238"/>
      <scheme val="minor"/>
    </font>
    <font>
      <vertAlign val="superscript"/>
      <sz val="12"/>
      <color theme="1"/>
      <name val="Calibri"/>
      <family val="2"/>
      <charset val="238"/>
      <scheme val="minor"/>
    </font>
    <font>
      <b/>
      <sz val="12"/>
      <color theme="1"/>
      <name val="Calibri"/>
      <family val="2"/>
      <charset val="238"/>
      <scheme val="minor"/>
    </font>
    <font>
      <sz val="12"/>
      <name val="Calibri"/>
      <family val="2"/>
      <charset val="238"/>
      <scheme val="minor"/>
    </font>
    <font>
      <sz val="12"/>
      <color rgb="FFFF0000"/>
      <name val="Calibri"/>
      <family val="2"/>
      <charset val="238"/>
      <scheme val="minor"/>
    </font>
    <font>
      <vertAlign val="subscript"/>
      <sz val="12"/>
      <color theme="1"/>
      <name val="Calibri"/>
      <family val="2"/>
      <charset val="238"/>
      <scheme val="minor"/>
    </font>
    <font>
      <sz val="12"/>
      <color rgb="FF000000"/>
      <name val="Calibri"/>
      <family val="2"/>
      <charset val="238"/>
      <scheme val="minor"/>
    </font>
    <font>
      <b/>
      <sz val="11"/>
      <color theme="1"/>
      <name val="Calibri"/>
      <family val="2"/>
      <charset val="238"/>
      <scheme val="minor"/>
    </font>
    <font>
      <vertAlign val="subscript"/>
      <sz val="18"/>
      <color theme="1"/>
      <name val="Calibri"/>
      <family val="2"/>
      <charset val="238"/>
      <scheme val="minor"/>
    </font>
    <font>
      <vertAlign val="subscript"/>
      <sz val="11"/>
      <color theme="1"/>
      <name val="Calibri"/>
      <family val="2"/>
      <charset val="238"/>
      <scheme val="minor"/>
    </font>
  </fonts>
  <fills count="9">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theme="3" tint="0.79998168889431442"/>
        <bgColor indexed="64"/>
      </patternFill>
    </fill>
    <fill>
      <patternFill patternType="solid">
        <fgColor indexed="44"/>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1">
    <border>
      <left/>
      <right/>
      <top/>
      <bottom/>
      <diagonal/>
    </border>
  </borders>
  <cellStyleXfs count="1">
    <xf numFmtId="0" fontId="0" fillId="0" borderId="0"/>
  </cellStyleXfs>
  <cellXfs count="59">
    <xf numFmtId="0" fontId="0" fillId="0" borderId="0" xfId="0"/>
    <xf numFmtId="0" fontId="2" fillId="0" borderId="0" xfId="0" applyFont="1"/>
    <xf numFmtId="0" fontId="0" fillId="2" borderId="0" xfId="0" applyFill="1"/>
    <xf numFmtId="0" fontId="3" fillId="2" borderId="0" xfId="0" applyFont="1" applyFill="1"/>
    <xf numFmtId="0" fontId="0" fillId="0" borderId="0" xfId="0" applyAlignment="1">
      <alignment horizontal="center"/>
    </xf>
    <xf numFmtId="2" fontId="0" fillId="0" borderId="0" xfId="0" applyNumberFormat="1" applyAlignment="1">
      <alignment horizontal="center"/>
    </xf>
    <xf numFmtId="0" fontId="0" fillId="0" borderId="0" xfId="0" applyAlignment="1">
      <alignment horizontal="left"/>
    </xf>
    <xf numFmtId="0" fontId="0" fillId="4" borderId="0" xfId="0" applyFill="1" applyAlignment="1">
      <alignment horizontal="center"/>
    </xf>
    <xf numFmtId="0" fontId="0" fillId="4" borderId="0" xfId="0" applyFill="1"/>
    <xf numFmtId="0" fontId="3" fillId="0" borderId="0" xfId="0" applyFont="1"/>
    <xf numFmtId="0" fontId="0" fillId="6" borderId="0" xfId="0" applyFill="1" applyAlignment="1">
      <alignment horizontal="center"/>
    </xf>
    <xf numFmtId="0" fontId="1" fillId="0" borderId="0" xfId="0" applyFont="1" applyAlignment="1">
      <alignment horizontal="center"/>
    </xf>
    <xf numFmtId="0" fontId="5" fillId="0" borderId="0" xfId="0" applyFont="1"/>
    <xf numFmtId="0" fontId="6" fillId="0" borderId="0" xfId="0" applyFont="1" applyAlignment="1">
      <alignment horizontal="center"/>
    </xf>
    <xf numFmtId="0" fontId="0" fillId="6" borderId="0" xfId="0" applyFill="1"/>
    <xf numFmtId="2" fontId="1" fillId="0" borderId="0" xfId="0" applyNumberFormat="1" applyFont="1"/>
    <xf numFmtId="0" fontId="7" fillId="0" borderId="0" xfId="0" applyFont="1"/>
    <xf numFmtId="0" fontId="1" fillId="0" borderId="0" xfId="0" applyFont="1"/>
    <xf numFmtId="0" fontId="7" fillId="0" borderId="0" xfId="0" applyFont="1" applyAlignment="1">
      <alignment horizontal="left"/>
    </xf>
    <xf numFmtId="0" fontId="8" fillId="0" borderId="0" xfId="0" applyFont="1"/>
    <xf numFmtId="0" fontId="8" fillId="0" borderId="0" xfId="0" applyFont="1" applyAlignment="1">
      <alignment horizontal="center"/>
    </xf>
    <xf numFmtId="0" fontId="8" fillId="4" borderId="0" xfId="0" applyFont="1" applyFill="1" applyAlignment="1">
      <alignment horizontal="center"/>
    </xf>
    <xf numFmtId="2" fontId="8" fillId="0" borderId="0" xfId="0" applyNumberFormat="1" applyFont="1" applyAlignment="1">
      <alignment horizontal="center"/>
    </xf>
    <xf numFmtId="49" fontId="8" fillId="0" borderId="0" xfId="0" applyNumberFormat="1" applyFont="1" applyAlignment="1">
      <alignment horizontal="center"/>
    </xf>
    <xf numFmtId="49" fontId="8" fillId="4" borderId="0" xfId="0" applyNumberFormat="1" applyFont="1" applyFill="1" applyAlignment="1">
      <alignment horizontal="center"/>
    </xf>
    <xf numFmtId="2" fontId="8" fillId="4" borderId="0" xfId="0" applyNumberFormat="1" applyFont="1" applyFill="1" applyAlignment="1">
      <alignment horizontal="center"/>
    </xf>
    <xf numFmtId="0" fontId="8" fillId="4" borderId="0" xfId="0" applyFont="1" applyFill="1" applyAlignment="1">
      <alignment horizontal="left"/>
    </xf>
    <xf numFmtId="0" fontId="8" fillId="4" borderId="0" xfId="0" applyFont="1" applyFill="1"/>
    <xf numFmtId="0" fontId="10" fillId="5" borderId="0" xfId="0" applyFont="1" applyFill="1" applyAlignment="1">
      <alignment horizontal="center" vertical="center"/>
    </xf>
    <xf numFmtId="0" fontId="10" fillId="3" borderId="0" xfId="0" applyFont="1" applyFill="1" applyAlignment="1">
      <alignment horizontal="center" vertical="center"/>
    </xf>
    <xf numFmtId="0" fontId="8" fillId="6" borderId="0" xfId="0" applyFont="1" applyFill="1" applyAlignment="1">
      <alignment horizontal="center"/>
    </xf>
    <xf numFmtId="0" fontId="8" fillId="6" borderId="0" xfId="0" applyFont="1" applyFill="1" applyAlignment="1">
      <alignment horizontal="left"/>
    </xf>
    <xf numFmtId="0" fontId="11" fillId="6" borderId="0" xfId="0" applyFont="1" applyFill="1" applyAlignment="1">
      <alignment horizontal="center"/>
    </xf>
    <xf numFmtId="0" fontId="8" fillId="0" borderId="0" xfId="0" applyFont="1" applyAlignment="1">
      <alignment horizontal="left"/>
    </xf>
    <xf numFmtId="0" fontId="11" fillId="0" borderId="0" xfId="0" applyFont="1" applyAlignment="1">
      <alignment horizontal="center"/>
    </xf>
    <xf numFmtId="2" fontId="8" fillId="6" borderId="0" xfId="0" applyNumberFormat="1" applyFont="1" applyFill="1"/>
    <xf numFmtId="2" fontId="12" fillId="0" borderId="0" xfId="0" applyNumberFormat="1" applyFont="1"/>
    <xf numFmtId="49" fontId="8" fillId="6" borderId="0" xfId="0" applyNumberFormat="1" applyFont="1" applyFill="1" applyAlignment="1">
      <alignment horizontal="center"/>
    </xf>
    <xf numFmtId="0" fontId="8" fillId="6" borderId="0" xfId="0" applyFont="1" applyFill="1"/>
    <xf numFmtId="2" fontId="8" fillId="6" borderId="0" xfId="0" applyNumberFormat="1" applyFont="1" applyFill="1" applyAlignment="1">
      <alignment horizontal="center"/>
    </xf>
    <xf numFmtId="0" fontId="8" fillId="7" borderId="0" xfId="0" applyFont="1" applyFill="1" applyAlignment="1">
      <alignment horizontal="left"/>
    </xf>
    <xf numFmtId="0" fontId="0" fillId="7" borderId="0" xfId="0" applyFill="1"/>
    <xf numFmtId="10" fontId="0" fillId="4" borderId="0" xfId="0" applyNumberFormat="1" applyFill="1"/>
    <xf numFmtId="49" fontId="0" fillId="6" borderId="0" xfId="0" applyNumberFormat="1" applyFill="1"/>
    <xf numFmtId="49" fontId="0" fillId="8" borderId="0" xfId="0" applyNumberFormat="1" applyFill="1"/>
    <xf numFmtId="0" fontId="0" fillId="8" borderId="0" xfId="0" applyFill="1"/>
    <xf numFmtId="0" fontId="14" fillId="0" borderId="0" xfId="0" applyFont="1" applyAlignment="1">
      <alignment horizontal="center" vertical="center"/>
    </xf>
    <xf numFmtId="0" fontId="14" fillId="0" borderId="0" xfId="0" applyFont="1" applyAlignment="1">
      <alignment horizontal="center" vertical="center" wrapText="1"/>
    </xf>
    <xf numFmtId="0" fontId="14" fillId="4" borderId="0" xfId="0" applyFont="1" applyFill="1" applyAlignment="1">
      <alignment horizontal="center" vertical="center"/>
    </xf>
    <xf numFmtId="0" fontId="15" fillId="5" borderId="0" xfId="0" applyFont="1" applyFill="1" applyAlignment="1">
      <alignment horizontal="center" vertical="center"/>
    </xf>
    <xf numFmtId="0" fontId="15" fillId="5" borderId="0" xfId="0" applyFont="1" applyFill="1" applyAlignment="1">
      <alignment vertical="center"/>
    </xf>
    <xf numFmtId="0" fontId="15" fillId="3" borderId="0" xfId="0" applyFont="1" applyFill="1" applyAlignment="1">
      <alignment horizontal="center" vertical="center"/>
    </xf>
    <xf numFmtId="0" fontId="0" fillId="0" borderId="0" xfId="0" quotePrefix="1"/>
    <xf numFmtId="0" fontId="0" fillId="0" borderId="0" xfId="0" quotePrefix="1" applyAlignment="1">
      <alignment horizontal="center"/>
    </xf>
    <xf numFmtId="0" fontId="14" fillId="0" borderId="0" xfId="0" applyFont="1" applyAlignment="1">
      <alignment horizontal="center" vertical="center"/>
    </xf>
    <xf numFmtId="0" fontId="0" fillId="0" borderId="0" xfId="0" applyAlignment="1">
      <alignment horizontal="left" wrapText="1"/>
    </xf>
    <xf numFmtId="0" fontId="0" fillId="0" borderId="0" xfId="0" applyAlignment="1">
      <alignment horizontal="left"/>
    </xf>
    <xf numFmtId="0" fontId="8" fillId="0" borderId="0" xfId="0" applyFont="1" applyAlignment="1">
      <alignment horizontal="left" vertical="top" wrapText="1"/>
    </xf>
    <xf numFmtId="0" fontId="14" fillId="0" borderId="0" xfId="0" applyFont="1" applyAlignment="1">
      <alignment horizontal="center" vertical="center" wrapText="1"/>
    </xf>
  </cellXfs>
  <cellStyles count="1">
    <cellStyle name="Normálna" xfId="0" builtinId="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21" Type="http://schemas.openxmlformats.org/officeDocument/2006/relationships/image" Target="../media/image21.sv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71602</xdr:colOff>
      <xdr:row>27</xdr:row>
      <xdr:rowOff>159179</xdr:rowOff>
    </xdr:from>
    <xdr:to>
      <xdr:col>7</xdr:col>
      <xdr:colOff>109681</xdr:colOff>
      <xdr:row>30</xdr:row>
      <xdr:rowOff>43923</xdr:rowOff>
    </xdr:to>
    <xdr:sp macro="" textlink="">
      <xdr:nvSpPr>
        <xdr:cNvPr id="2" name="Obdĺžnik 1">
          <a:extLst>
            <a:ext uri="{FF2B5EF4-FFF2-40B4-BE49-F238E27FC236}">
              <a16:creationId xmlns:a16="http://schemas.microsoft.com/office/drawing/2014/main" id="{F070A901-D840-410F-A8E9-1BCDBB6871BD}"/>
            </a:ext>
          </a:extLst>
        </xdr:cNvPr>
        <xdr:cNvSpPr/>
      </xdr:nvSpPr>
      <xdr:spPr>
        <a:xfrm>
          <a:off x="2611602" y="5778929"/>
          <a:ext cx="3892529" cy="449894"/>
        </a:xfrm>
        <a:prstGeom prst="rect">
          <a:avLst/>
        </a:prstGeom>
        <a:solidFill>
          <a:schemeClr val="tx1">
            <a:alpha val="38000"/>
          </a:schemeClr>
        </a:solidFill>
        <a:ln>
          <a:no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sk-SK"/>
        </a:p>
      </xdr:txBody>
    </xdr:sp>
    <xdr:clientData/>
  </xdr:twoCellAnchor>
  <xdr:twoCellAnchor>
    <xdr:from>
      <xdr:col>3</xdr:col>
      <xdr:colOff>173261</xdr:colOff>
      <xdr:row>28</xdr:row>
      <xdr:rowOff>87153</xdr:rowOff>
    </xdr:from>
    <xdr:to>
      <xdr:col>3</xdr:col>
      <xdr:colOff>173261</xdr:colOff>
      <xdr:row>29</xdr:row>
      <xdr:rowOff>48606</xdr:rowOff>
    </xdr:to>
    <xdr:cxnSp macro="">
      <xdr:nvCxnSpPr>
        <xdr:cNvPr id="3" name="Rovná spojnica 2">
          <a:extLst>
            <a:ext uri="{FF2B5EF4-FFF2-40B4-BE49-F238E27FC236}">
              <a16:creationId xmlns:a16="http://schemas.microsoft.com/office/drawing/2014/main" id="{6E85317B-B78B-4F83-BB4B-F9E88B525D6D}"/>
            </a:ext>
          </a:extLst>
        </xdr:cNvPr>
        <xdr:cNvCxnSpPr/>
      </xdr:nvCxnSpPr>
      <xdr:spPr>
        <a:xfrm>
          <a:off x="2713261" y="5903753"/>
          <a:ext cx="0" cy="145603"/>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337614</xdr:colOff>
      <xdr:row>28</xdr:row>
      <xdr:rowOff>80947</xdr:rowOff>
    </xdr:from>
    <xdr:to>
      <xdr:col>6</xdr:col>
      <xdr:colOff>337614</xdr:colOff>
      <xdr:row>29</xdr:row>
      <xdr:rowOff>42400</xdr:rowOff>
    </xdr:to>
    <xdr:cxnSp macro="">
      <xdr:nvCxnSpPr>
        <xdr:cNvPr id="4" name="Rovná spojnica 3">
          <a:extLst>
            <a:ext uri="{FF2B5EF4-FFF2-40B4-BE49-F238E27FC236}">
              <a16:creationId xmlns:a16="http://schemas.microsoft.com/office/drawing/2014/main" id="{A8E54796-77EE-4C4A-BA8C-3DBF77EC9850}"/>
            </a:ext>
          </a:extLst>
        </xdr:cNvPr>
        <xdr:cNvCxnSpPr/>
      </xdr:nvCxnSpPr>
      <xdr:spPr>
        <a:xfrm>
          <a:off x="5614464" y="5897547"/>
          <a:ext cx="0" cy="145603"/>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568516</xdr:colOff>
      <xdr:row>28</xdr:row>
      <xdr:rowOff>79825</xdr:rowOff>
    </xdr:from>
    <xdr:to>
      <xdr:col>3</xdr:col>
      <xdr:colOff>568516</xdr:colOff>
      <xdr:row>29</xdr:row>
      <xdr:rowOff>41278</xdr:rowOff>
    </xdr:to>
    <xdr:cxnSp macro="">
      <xdr:nvCxnSpPr>
        <xdr:cNvPr id="5" name="Rovná spojnica 4">
          <a:extLst>
            <a:ext uri="{FF2B5EF4-FFF2-40B4-BE49-F238E27FC236}">
              <a16:creationId xmlns:a16="http://schemas.microsoft.com/office/drawing/2014/main" id="{E7F30B52-9178-4D9F-8622-665280D79E15}"/>
            </a:ext>
          </a:extLst>
        </xdr:cNvPr>
        <xdr:cNvCxnSpPr/>
      </xdr:nvCxnSpPr>
      <xdr:spPr>
        <a:xfrm>
          <a:off x="3108516" y="5896425"/>
          <a:ext cx="0" cy="145603"/>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364885</xdr:colOff>
      <xdr:row>28</xdr:row>
      <xdr:rowOff>80946</xdr:rowOff>
    </xdr:from>
    <xdr:to>
      <xdr:col>4</xdr:col>
      <xdr:colOff>364885</xdr:colOff>
      <xdr:row>29</xdr:row>
      <xdr:rowOff>42399</xdr:rowOff>
    </xdr:to>
    <xdr:cxnSp macro="">
      <xdr:nvCxnSpPr>
        <xdr:cNvPr id="6" name="Rovná spojnica 5">
          <a:extLst>
            <a:ext uri="{FF2B5EF4-FFF2-40B4-BE49-F238E27FC236}">
              <a16:creationId xmlns:a16="http://schemas.microsoft.com/office/drawing/2014/main" id="{5926F306-9FB8-4156-B0BE-2CF73AD8C09B}"/>
            </a:ext>
          </a:extLst>
        </xdr:cNvPr>
        <xdr:cNvCxnSpPr/>
      </xdr:nvCxnSpPr>
      <xdr:spPr>
        <a:xfrm>
          <a:off x="3730385" y="5897546"/>
          <a:ext cx="0" cy="145603"/>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150852</xdr:colOff>
      <xdr:row>28</xdr:row>
      <xdr:rowOff>79825</xdr:rowOff>
    </xdr:from>
    <xdr:to>
      <xdr:col>5</xdr:col>
      <xdr:colOff>150852</xdr:colOff>
      <xdr:row>29</xdr:row>
      <xdr:rowOff>41278</xdr:rowOff>
    </xdr:to>
    <xdr:cxnSp macro="">
      <xdr:nvCxnSpPr>
        <xdr:cNvPr id="7" name="Rovná spojnica 6">
          <a:extLst>
            <a:ext uri="{FF2B5EF4-FFF2-40B4-BE49-F238E27FC236}">
              <a16:creationId xmlns:a16="http://schemas.microsoft.com/office/drawing/2014/main" id="{436AC4ED-0A44-468A-8BC8-DAD9B2407954}"/>
            </a:ext>
          </a:extLst>
        </xdr:cNvPr>
        <xdr:cNvCxnSpPr/>
      </xdr:nvCxnSpPr>
      <xdr:spPr>
        <a:xfrm>
          <a:off x="4297402" y="5896425"/>
          <a:ext cx="0" cy="145603"/>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556001</xdr:colOff>
      <xdr:row>28</xdr:row>
      <xdr:rowOff>80946</xdr:rowOff>
    </xdr:from>
    <xdr:to>
      <xdr:col>5</xdr:col>
      <xdr:colOff>556001</xdr:colOff>
      <xdr:row>29</xdr:row>
      <xdr:rowOff>42399</xdr:rowOff>
    </xdr:to>
    <xdr:cxnSp macro="">
      <xdr:nvCxnSpPr>
        <xdr:cNvPr id="8" name="Rovná spojnica 7">
          <a:extLst>
            <a:ext uri="{FF2B5EF4-FFF2-40B4-BE49-F238E27FC236}">
              <a16:creationId xmlns:a16="http://schemas.microsoft.com/office/drawing/2014/main" id="{A6B2C3A5-95B6-4805-9CA4-D90472445A87}"/>
            </a:ext>
          </a:extLst>
        </xdr:cNvPr>
        <xdr:cNvCxnSpPr/>
      </xdr:nvCxnSpPr>
      <xdr:spPr>
        <a:xfrm>
          <a:off x="4702551" y="5897546"/>
          <a:ext cx="0" cy="145603"/>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60287</xdr:colOff>
      <xdr:row>29</xdr:row>
      <xdr:rowOff>36267</xdr:rowOff>
    </xdr:from>
    <xdr:to>
      <xdr:col>7</xdr:col>
      <xdr:colOff>170325</xdr:colOff>
      <xdr:row>30</xdr:row>
      <xdr:rowOff>43325</xdr:rowOff>
    </xdr:to>
    <xdr:sp macro="" textlink="">
      <xdr:nvSpPr>
        <xdr:cNvPr id="9" name="BlokTextu 8">
          <a:extLst>
            <a:ext uri="{FF2B5EF4-FFF2-40B4-BE49-F238E27FC236}">
              <a16:creationId xmlns:a16="http://schemas.microsoft.com/office/drawing/2014/main" id="{5F7A6CA7-9459-4402-B17B-493D7A744D17}"/>
            </a:ext>
          </a:extLst>
        </xdr:cNvPr>
        <xdr:cNvSpPr txBox="1"/>
      </xdr:nvSpPr>
      <xdr:spPr>
        <a:xfrm>
          <a:off x="2600287" y="6037017"/>
          <a:ext cx="3964488" cy="1912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sk-SK" sz="900">
              <a:solidFill>
                <a:srgbClr val="FFFF00"/>
              </a:solidFill>
              <a:latin typeface="Times New Roman" pitchFamily="18" charset="0"/>
              <a:cs typeface="Times New Roman" pitchFamily="18" charset="0"/>
            </a:rPr>
            <a:t>0            1            2       </a:t>
          </a:r>
          <a:r>
            <a:rPr lang="sk-SK" sz="900" baseline="0">
              <a:solidFill>
                <a:srgbClr val="FFFF00"/>
              </a:solidFill>
              <a:latin typeface="Times New Roman" pitchFamily="18" charset="0"/>
              <a:cs typeface="Times New Roman" pitchFamily="18" charset="0"/>
            </a:rPr>
            <a:t> </a:t>
          </a:r>
          <a:r>
            <a:rPr lang="sk-SK" sz="900">
              <a:solidFill>
                <a:srgbClr val="FFFF00"/>
              </a:solidFill>
              <a:latin typeface="Times New Roman" pitchFamily="18" charset="0"/>
              <a:cs typeface="Times New Roman" pitchFamily="18" charset="0"/>
            </a:rPr>
            <a:t>    3            4            5    cm            </a:t>
          </a:r>
        </a:p>
      </xdr:txBody>
    </xdr:sp>
    <xdr:clientData/>
  </xdr:twoCellAnchor>
  <xdr:twoCellAnchor>
    <xdr:from>
      <xdr:col>3</xdr:col>
      <xdr:colOff>173325</xdr:colOff>
      <xdr:row>28</xdr:row>
      <xdr:rowOff>144742</xdr:rowOff>
    </xdr:from>
    <xdr:to>
      <xdr:col>6</xdr:col>
      <xdr:colOff>322549</xdr:colOff>
      <xdr:row>28</xdr:row>
      <xdr:rowOff>144742</xdr:rowOff>
    </xdr:to>
    <xdr:cxnSp macro="">
      <xdr:nvCxnSpPr>
        <xdr:cNvPr id="10" name="Rovná spojnica 9">
          <a:extLst>
            <a:ext uri="{FF2B5EF4-FFF2-40B4-BE49-F238E27FC236}">
              <a16:creationId xmlns:a16="http://schemas.microsoft.com/office/drawing/2014/main" id="{5D8D4441-E260-4C3E-A9BE-00293C9F8D9F}"/>
            </a:ext>
          </a:extLst>
        </xdr:cNvPr>
        <xdr:cNvCxnSpPr/>
      </xdr:nvCxnSpPr>
      <xdr:spPr>
        <a:xfrm>
          <a:off x="2713325" y="5961342"/>
          <a:ext cx="2886074" cy="0"/>
        </a:xfrm>
        <a:prstGeom prst="line">
          <a:avLst/>
        </a:prstGeom>
        <a:ln>
          <a:solidFill>
            <a:srgbClr val="FFFF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11</xdr:col>
      <xdr:colOff>468252</xdr:colOff>
      <xdr:row>117</xdr:row>
      <xdr:rowOff>87311</xdr:rowOff>
    </xdr:from>
    <xdr:to>
      <xdr:col>12</xdr:col>
      <xdr:colOff>1765421</xdr:colOff>
      <xdr:row>123</xdr:row>
      <xdr:rowOff>94931</xdr:rowOff>
    </xdr:to>
    <xdr:pic>
      <xdr:nvPicPr>
        <xdr:cNvPr id="11" name="Obrázok 10">
          <a:extLst>
            <a:ext uri="{FF2B5EF4-FFF2-40B4-BE49-F238E27FC236}">
              <a16:creationId xmlns:a16="http://schemas.microsoft.com/office/drawing/2014/main" id="{C916F248-3027-4BE5-BB55-4275D0A06A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2702" y="23639461"/>
          <a:ext cx="1906769" cy="1417320"/>
        </a:xfrm>
        <a:prstGeom prst="rect">
          <a:avLst/>
        </a:prstGeom>
        <a:noFill/>
        <a:ln>
          <a:noFill/>
        </a:ln>
      </xdr:spPr>
    </xdr:pic>
    <xdr:clientData/>
  </xdr:twoCellAnchor>
  <xdr:twoCellAnchor editAs="oneCell">
    <xdr:from>
      <xdr:col>13</xdr:col>
      <xdr:colOff>63439</xdr:colOff>
      <xdr:row>117</xdr:row>
      <xdr:rowOff>87312</xdr:rowOff>
    </xdr:from>
    <xdr:to>
      <xdr:col>14</xdr:col>
      <xdr:colOff>1046511</xdr:colOff>
      <xdr:row>123</xdr:row>
      <xdr:rowOff>94932</xdr:rowOff>
    </xdr:to>
    <xdr:pic>
      <xdr:nvPicPr>
        <xdr:cNvPr id="12" name="Obrázok 11">
          <a:extLst>
            <a:ext uri="{FF2B5EF4-FFF2-40B4-BE49-F238E27FC236}">
              <a16:creationId xmlns:a16="http://schemas.microsoft.com/office/drawing/2014/main" id="{E0A0F007-205F-4C18-973D-ABADBE7A24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61689" y="23639462"/>
          <a:ext cx="1903822" cy="1417320"/>
        </a:xfrm>
        <a:prstGeom prst="rect">
          <a:avLst/>
        </a:prstGeom>
        <a:noFill/>
        <a:ln>
          <a:noFill/>
        </a:ln>
      </xdr:spPr>
    </xdr:pic>
    <xdr:clientData/>
  </xdr:twoCellAnchor>
  <xdr:twoCellAnchor editAs="oneCell">
    <xdr:from>
      <xdr:col>8</xdr:col>
      <xdr:colOff>222190</xdr:colOff>
      <xdr:row>117</xdr:row>
      <xdr:rowOff>79375</xdr:rowOff>
    </xdr:from>
    <xdr:to>
      <xdr:col>11</xdr:col>
      <xdr:colOff>237844</xdr:colOff>
      <xdr:row>123</xdr:row>
      <xdr:rowOff>86995</xdr:rowOff>
    </xdr:to>
    <xdr:pic>
      <xdr:nvPicPr>
        <xdr:cNvPr id="13" name="Obrázok 12">
          <a:extLst>
            <a:ext uri="{FF2B5EF4-FFF2-40B4-BE49-F238E27FC236}">
              <a16:creationId xmlns:a16="http://schemas.microsoft.com/office/drawing/2014/main" id="{1406278F-7FFB-4C2E-A717-2F11C41317F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26240" y="23631525"/>
          <a:ext cx="1946054" cy="1417320"/>
        </a:xfrm>
        <a:prstGeom prst="rect">
          <a:avLst/>
        </a:prstGeom>
        <a:noFill/>
        <a:ln>
          <a:noFill/>
        </a:ln>
      </xdr:spPr>
    </xdr:pic>
    <xdr:clientData/>
  </xdr:twoCellAnchor>
  <xdr:twoCellAnchor editAs="oneCell">
    <xdr:from>
      <xdr:col>22</xdr:col>
      <xdr:colOff>385473</xdr:colOff>
      <xdr:row>117</xdr:row>
      <xdr:rowOff>69178</xdr:rowOff>
    </xdr:from>
    <xdr:to>
      <xdr:col>25</xdr:col>
      <xdr:colOff>289042</xdr:colOff>
      <xdr:row>123</xdr:row>
      <xdr:rowOff>76798</xdr:rowOff>
    </xdr:to>
    <xdr:pic>
      <xdr:nvPicPr>
        <xdr:cNvPr id="14" name="Obrázok 13">
          <a:extLst>
            <a:ext uri="{FF2B5EF4-FFF2-40B4-BE49-F238E27FC236}">
              <a16:creationId xmlns:a16="http://schemas.microsoft.com/office/drawing/2014/main" id="{AAFFD7D8-D0CA-4815-A44A-401C0407079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683123" y="23621328"/>
          <a:ext cx="1929219" cy="1417320"/>
        </a:xfrm>
        <a:prstGeom prst="rect">
          <a:avLst/>
        </a:prstGeom>
        <a:noFill/>
        <a:ln>
          <a:noFill/>
        </a:ln>
      </xdr:spPr>
    </xdr:pic>
    <xdr:clientData/>
  </xdr:twoCellAnchor>
  <xdr:twoCellAnchor editAs="oneCell">
    <xdr:from>
      <xdr:col>14</xdr:col>
      <xdr:colOff>1181947</xdr:colOff>
      <xdr:row>117</xdr:row>
      <xdr:rowOff>81644</xdr:rowOff>
    </xdr:from>
    <xdr:to>
      <xdr:col>17</xdr:col>
      <xdr:colOff>236885</xdr:colOff>
      <xdr:row>123</xdr:row>
      <xdr:rowOff>102871</xdr:rowOff>
    </xdr:to>
    <xdr:pic>
      <xdr:nvPicPr>
        <xdr:cNvPr id="15" name="Obrázok 14">
          <a:extLst>
            <a:ext uri="{FF2B5EF4-FFF2-40B4-BE49-F238E27FC236}">
              <a16:creationId xmlns:a16="http://schemas.microsoft.com/office/drawing/2014/main" id="{EF23EDFE-7A11-4E35-A13C-C5F26277F79B}"/>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500947" y="23633794"/>
          <a:ext cx="1918788" cy="1430927"/>
        </a:xfrm>
        <a:prstGeom prst="rect">
          <a:avLst/>
        </a:prstGeom>
        <a:noFill/>
        <a:ln>
          <a:noFill/>
        </a:ln>
      </xdr:spPr>
    </xdr:pic>
    <xdr:clientData/>
  </xdr:twoCellAnchor>
  <xdr:twoCellAnchor editAs="oneCell">
    <xdr:from>
      <xdr:col>17</xdr:col>
      <xdr:colOff>390012</xdr:colOff>
      <xdr:row>117</xdr:row>
      <xdr:rowOff>72568</xdr:rowOff>
    </xdr:from>
    <xdr:to>
      <xdr:col>19</xdr:col>
      <xdr:colOff>490885</xdr:colOff>
      <xdr:row>123</xdr:row>
      <xdr:rowOff>93795</xdr:rowOff>
    </xdr:to>
    <xdr:pic>
      <xdr:nvPicPr>
        <xdr:cNvPr id="16" name="Obrázok 15">
          <a:extLst>
            <a:ext uri="{FF2B5EF4-FFF2-40B4-BE49-F238E27FC236}">
              <a16:creationId xmlns:a16="http://schemas.microsoft.com/office/drawing/2014/main" id="{B5D45B81-A64E-4345-98A4-C52BDD4205B5}"/>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572862" y="23624718"/>
          <a:ext cx="1916973" cy="1430927"/>
        </a:xfrm>
        <a:prstGeom prst="rect">
          <a:avLst/>
        </a:prstGeom>
        <a:noFill/>
        <a:ln>
          <a:noFill/>
        </a:ln>
      </xdr:spPr>
    </xdr:pic>
    <xdr:clientData/>
  </xdr:twoCellAnchor>
  <xdr:twoCellAnchor editAs="oneCell">
    <xdr:from>
      <xdr:col>20</xdr:col>
      <xdr:colOff>18085</xdr:colOff>
      <xdr:row>117</xdr:row>
      <xdr:rowOff>63501</xdr:rowOff>
    </xdr:from>
    <xdr:to>
      <xdr:col>22</xdr:col>
      <xdr:colOff>245960</xdr:colOff>
      <xdr:row>123</xdr:row>
      <xdr:rowOff>84728</xdr:rowOff>
    </xdr:to>
    <xdr:pic>
      <xdr:nvPicPr>
        <xdr:cNvPr id="17" name="Obrázok 16">
          <a:extLst>
            <a:ext uri="{FF2B5EF4-FFF2-40B4-BE49-F238E27FC236}">
              <a16:creationId xmlns:a16="http://schemas.microsoft.com/office/drawing/2014/main" id="{3DE763BF-85F8-4AEF-A7D9-2509E09DFB1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626635" y="23615651"/>
          <a:ext cx="1916975" cy="1430927"/>
        </a:xfrm>
        <a:prstGeom prst="rect">
          <a:avLst/>
        </a:prstGeom>
        <a:noFill/>
        <a:ln>
          <a:noFill/>
        </a:ln>
      </xdr:spPr>
    </xdr:pic>
    <xdr:clientData/>
  </xdr:twoCellAnchor>
  <xdr:twoCellAnchor editAs="oneCell">
    <xdr:from>
      <xdr:col>8</xdr:col>
      <xdr:colOff>71453</xdr:colOff>
      <xdr:row>133</xdr:row>
      <xdr:rowOff>1</xdr:rowOff>
    </xdr:from>
    <xdr:to>
      <xdr:col>12</xdr:col>
      <xdr:colOff>1585931</xdr:colOff>
      <xdr:row>156</xdr:row>
      <xdr:rowOff>73439</xdr:rowOff>
    </xdr:to>
    <xdr:pic>
      <xdr:nvPicPr>
        <xdr:cNvPr id="18" name="Obrázok 17" descr="Obrázok, na ktorom je snímka obrazovky&#10;&#10;Automaticky generovaný popis">
          <a:extLst>
            <a:ext uri="{FF2B5EF4-FFF2-40B4-BE49-F238E27FC236}">
              <a16:creationId xmlns:a16="http://schemas.microsoft.com/office/drawing/2014/main" id="{CD3D3DBA-98F4-4468-8F41-B1B7ECA5FE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75503" y="27076401"/>
          <a:ext cx="4054478" cy="4397788"/>
        </a:xfrm>
        <a:prstGeom prst="rect">
          <a:avLst/>
        </a:prstGeom>
      </xdr:spPr>
    </xdr:pic>
    <xdr:clientData/>
  </xdr:twoCellAnchor>
  <xdr:twoCellAnchor editAs="oneCell">
    <xdr:from>
      <xdr:col>12</xdr:col>
      <xdr:colOff>1801820</xdr:colOff>
      <xdr:row>132</xdr:row>
      <xdr:rowOff>182559</xdr:rowOff>
    </xdr:from>
    <xdr:to>
      <xdr:col>17</xdr:col>
      <xdr:colOff>183496</xdr:colOff>
      <xdr:row>156</xdr:row>
      <xdr:rowOff>73434</xdr:rowOff>
    </xdr:to>
    <xdr:pic>
      <xdr:nvPicPr>
        <xdr:cNvPr id="19" name="Obrázok 18" descr="Obrázok, na ktorom je príroda, snímka obrazovky, zem, čierno-biela&#10;&#10;Automaticky generovaný popis">
          <a:extLst>
            <a:ext uri="{FF2B5EF4-FFF2-40B4-BE49-F238E27FC236}">
              <a16:creationId xmlns:a16="http://schemas.microsoft.com/office/drawing/2014/main" id="{6CC0F436-EDB3-4957-A497-1C4DEB0DF0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45870" y="27068459"/>
          <a:ext cx="4020476" cy="4405725"/>
        </a:xfrm>
        <a:prstGeom prst="rect">
          <a:avLst/>
        </a:prstGeom>
      </xdr:spPr>
    </xdr:pic>
    <xdr:clientData/>
  </xdr:twoCellAnchor>
  <xdr:twoCellAnchor editAs="oneCell">
    <xdr:from>
      <xdr:col>17</xdr:col>
      <xdr:colOff>365124</xdr:colOff>
      <xdr:row>133</xdr:row>
      <xdr:rowOff>15874</xdr:rowOff>
    </xdr:from>
    <xdr:to>
      <xdr:col>23</xdr:col>
      <xdr:colOff>324656</xdr:colOff>
      <xdr:row>156</xdr:row>
      <xdr:rowOff>89312</xdr:rowOff>
    </xdr:to>
    <xdr:pic>
      <xdr:nvPicPr>
        <xdr:cNvPr id="20" name="Picture 1">
          <a:extLst>
            <a:ext uri="{FF2B5EF4-FFF2-40B4-BE49-F238E27FC236}">
              <a16:creationId xmlns:a16="http://schemas.microsoft.com/office/drawing/2014/main" id="{D2DFC6D5-A1A0-49F7-B63C-B76AADBE8517}"/>
            </a:ext>
          </a:extLst>
        </xdr:cNvPr>
        <xdr:cNvPicPr>
          <a:picLocks noChangeAspect="1"/>
        </xdr:cNvPicPr>
      </xdr:nvPicPr>
      <xdr:blipFill rotWithShape="1">
        <a:blip xmlns:r="http://schemas.openxmlformats.org/officeDocument/2006/relationships" r:embed="rId10" cstate="print"/>
        <a:srcRect l="12333" t="5655" r="12152"/>
        <a:stretch/>
      </xdr:blipFill>
      <xdr:spPr bwMode="auto">
        <a:xfrm>
          <a:off x="15547974" y="27092274"/>
          <a:ext cx="4683932" cy="4397788"/>
        </a:xfrm>
        <a:prstGeom prst="rect">
          <a:avLst/>
        </a:prstGeom>
        <a:noFill/>
        <a:ln w="9525">
          <a:noFill/>
          <a:miter lim="800000"/>
          <a:headEnd/>
          <a:tailEnd/>
        </a:ln>
      </xdr:spPr>
    </xdr:pic>
    <xdr:clientData/>
  </xdr:twoCellAnchor>
  <xdr:twoCellAnchor editAs="oneCell">
    <xdr:from>
      <xdr:col>24</xdr:col>
      <xdr:colOff>0</xdr:colOff>
      <xdr:row>133</xdr:row>
      <xdr:rowOff>0</xdr:rowOff>
    </xdr:from>
    <xdr:to>
      <xdr:col>28</xdr:col>
      <xdr:colOff>435251</xdr:colOff>
      <xdr:row>141</xdr:row>
      <xdr:rowOff>141630</xdr:rowOff>
    </xdr:to>
    <xdr:pic>
      <xdr:nvPicPr>
        <xdr:cNvPr id="21" name="Picture 1">
          <a:extLst>
            <a:ext uri="{FF2B5EF4-FFF2-40B4-BE49-F238E27FC236}">
              <a16:creationId xmlns:a16="http://schemas.microsoft.com/office/drawing/2014/main" id="{2A26B671-8B8C-4997-BBC8-ABF5D099CF58}"/>
            </a:ext>
          </a:extLst>
        </xdr:cNvPr>
        <xdr:cNvPicPr/>
      </xdr:nvPicPr>
      <xdr:blipFill>
        <a:blip xmlns:r="http://schemas.openxmlformats.org/officeDocument/2006/relationships" r:embed="rId11" cstate="print"/>
        <a:srcRect/>
        <a:stretch>
          <a:fillRect/>
        </a:stretch>
      </xdr:blipFill>
      <xdr:spPr bwMode="auto">
        <a:xfrm>
          <a:off x="20713700" y="27076400"/>
          <a:ext cx="2873651" cy="1665630"/>
        </a:xfrm>
        <a:prstGeom prst="rect">
          <a:avLst/>
        </a:prstGeom>
        <a:noFill/>
        <a:ln w="9525">
          <a:noFill/>
          <a:miter lim="800000"/>
          <a:headEnd/>
          <a:tailEnd/>
        </a:ln>
      </xdr:spPr>
    </xdr:pic>
    <xdr:clientData/>
  </xdr:twoCellAnchor>
  <xdr:twoCellAnchor editAs="oneCell">
    <xdr:from>
      <xdr:col>28</xdr:col>
      <xdr:colOff>555625</xdr:colOff>
      <xdr:row>133</xdr:row>
      <xdr:rowOff>7937</xdr:rowOff>
    </xdr:from>
    <xdr:to>
      <xdr:col>31</xdr:col>
      <xdr:colOff>86000</xdr:colOff>
      <xdr:row>141</xdr:row>
      <xdr:rowOff>149567</xdr:rowOff>
    </xdr:to>
    <xdr:pic>
      <xdr:nvPicPr>
        <xdr:cNvPr id="22" name="Picture 1">
          <a:extLst>
            <a:ext uri="{FF2B5EF4-FFF2-40B4-BE49-F238E27FC236}">
              <a16:creationId xmlns:a16="http://schemas.microsoft.com/office/drawing/2014/main" id="{0C853EF4-F6DE-4CFC-8B12-39471CB8C4BE}"/>
            </a:ext>
          </a:extLst>
        </xdr:cNvPr>
        <xdr:cNvPicPr/>
      </xdr:nvPicPr>
      <xdr:blipFill>
        <a:blip xmlns:r="http://schemas.openxmlformats.org/officeDocument/2006/relationships" r:embed="rId12" cstate="print"/>
        <a:srcRect/>
        <a:stretch>
          <a:fillRect/>
        </a:stretch>
      </xdr:blipFill>
      <xdr:spPr bwMode="auto">
        <a:xfrm>
          <a:off x="23707725" y="27084337"/>
          <a:ext cx="2876825" cy="1665630"/>
        </a:xfrm>
        <a:prstGeom prst="rect">
          <a:avLst/>
        </a:prstGeom>
        <a:noFill/>
        <a:ln w="9525">
          <a:noFill/>
          <a:miter lim="800000"/>
          <a:headEnd/>
          <a:tailEnd/>
        </a:ln>
      </xdr:spPr>
    </xdr:pic>
    <xdr:clientData/>
  </xdr:twoCellAnchor>
  <xdr:twoCellAnchor editAs="oneCell">
    <xdr:from>
      <xdr:col>23</xdr:col>
      <xdr:colOff>801687</xdr:colOff>
      <xdr:row>142</xdr:row>
      <xdr:rowOff>7937</xdr:rowOff>
    </xdr:from>
    <xdr:to>
      <xdr:col>28</xdr:col>
      <xdr:colOff>427313</xdr:colOff>
      <xdr:row>150</xdr:row>
      <xdr:rowOff>101942</xdr:rowOff>
    </xdr:to>
    <xdr:pic>
      <xdr:nvPicPr>
        <xdr:cNvPr id="23" name="Picture 1">
          <a:extLst>
            <a:ext uri="{FF2B5EF4-FFF2-40B4-BE49-F238E27FC236}">
              <a16:creationId xmlns:a16="http://schemas.microsoft.com/office/drawing/2014/main" id="{8CE1B8E8-663F-408A-B738-71D8BBFB9FE1}"/>
            </a:ext>
          </a:extLst>
        </xdr:cNvPr>
        <xdr:cNvPicPr/>
      </xdr:nvPicPr>
      <xdr:blipFill>
        <a:blip xmlns:r="http://schemas.openxmlformats.org/officeDocument/2006/relationships" r:embed="rId13" cstate="print"/>
        <a:srcRect/>
        <a:stretch>
          <a:fillRect/>
        </a:stretch>
      </xdr:blipFill>
      <xdr:spPr bwMode="auto">
        <a:xfrm>
          <a:off x="20708937" y="28792487"/>
          <a:ext cx="2870476" cy="1605305"/>
        </a:xfrm>
        <a:prstGeom prst="rect">
          <a:avLst/>
        </a:prstGeom>
        <a:noFill/>
        <a:ln w="9525">
          <a:noFill/>
          <a:miter lim="800000"/>
          <a:headEnd/>
          <a:tailEnd/>
        </a:ln>
      </xdr:spPr>
    </xdr:pic>
    <xdr:clientData/>
  </xdr:twoCellAnchor>
  <xdr:twoCellAnchor editAs="oneCell">
    <xdr:from>
      <xdr:col>28</xdr:col>
      <xdr:colOff>547688</xdr:colOff>
      <xdr:row>142</xdr:row>
      <xdr:rowOff>15874</xdr:rowOff>
    </xdr:from>
    <xdr:to>
      <xdr:col>31</xdr:col>
      <xdr:colOff>78063</xdr:colOff>
      <xdr:row>150</xdr:row>
      <xdr:rowOff>109879</xdr:rowOff>
    </xdr:to>
    <xdr:pic>
      <xdr:nvPicPr>
        <xdr:cNvPr id="24" name="Picture 1">
          <a:extLst>
            <a:ext uri="{FF2B5EF4-FFF2-40B4-BE49-F238E27FC236}">
              <a16:creationId xmlns:a16="http://schemas.microsoft.com/office/drawing/2014/main" id="{EE13CA5D-41E5-48AF-8D0D-0943BE978AEE}"/>
            </a:ext>
          </a:extLst>
        </xdr:cNvPr>
        <xdr:cNvPicPr/>
      </xdr:nvPicPr>
      <xdr:blipFill>
        <a:blip xmlns:r="http://schemas.openxmlformats.org/officeDocument/2006/relationships" r:embed="rId14" cstate="print"/>
        <a:srcRect/>
        <a:stretch>
          <a:fillRect/>
        </a:stretch>
      </xdr:blipFill>
      <xdr:spPr bwMode="auto">
        <a:xfrm>
          <a:off x="23699788" y="28800424"/>
          <a:ext cx="2876825" cy="1605305"/>
        </a:xfrm>
        <a:prstGeom prst="rect">
          <a:avLst/>
        </a:prstGeom>
        <a:noFill/>
        <a:ln w="9525">
          <a:noFill/>
          <a:miter lim="800000"/>
          <a:headEnd/>
          <a:tailEnd/>
        </a:ln>
      </xdr:spPr>
    </xdr:pic>
    <xdr:clientData/>
  </xdr:twoCellAnchor>
  <xdr:twoCellAnchor editAs="oneCell">
    <xdr:from>
      <xdr:col>24</xdr:col>
      <xdr:colOff>7938</xdr:colOff>
      <xdr:row>151</xdr:row>
      <xdr:rowOff>31749</xdr:rowOff>
    </xdr:from>
    <xdr:to>
      <xdr:col>28</xdr:col>
      <xdr:colOff>443189</xdr:colOff>
      <xdr:row>159</xdr:row>
      <xdr:rowOff>173379</xdr:rowOff>
    </xdr:to>
    <xdr:pic>
      <xdr:nvPicPr>
        <xdr:cNvPr id="25" name="Picture 1">
          <a:extLst>
            <a:ext uri="{FF2B5EF4-FFF2-40B4-BE49-F238E27FC236}">
              <a16:creationId xmlns:a16="http://schemas.microsoft.com/office/drawing/2014/main" id="{7D9F6505-10E7-457A-AD08-D11F3B515B8F}"/>
            </a:ext>
          </a:extLst>
        </xdr:cNvPr>
        <xdr:cNvPicPr/>
      </xdr:nvPicPr>
      <xdr:blipFill>
        <a:blip xmlns:r="http://schemas.openxmlformats.org/officeDocument/2006/relationships" r:embed="rId15" cstate="print"/>
        <a:srcRect/>
        <a:stretch>
          <a:fillRect/>
        </a:stretch>
      </xdr:blipFill>
      <xdr:spPr bwMode="auto">
        <a:xfrm>
          <a:off x="20721638" y="30511749"/>
          <a:ext cx="2873651" cy="1614830"/>
        </a:xfrm>
        <a:prstGeom prst="rect">
          <a:avLst/>
        </a:prstGeom>
        <a:noFill/>
        <a:ln w="9525">
          <a:noFill/>
          <a:miter lim="800000"/>
          <a:headEnd/>
          <a:tailEnd/>
        </a:ln>
      </xdr:spPr>
    </xdr:pic>
    <xdr:clientData/>
  </xdr:twoCellAnchor>
  <xdr:twoCellAnchor editAs="oneCell">
    <xdr:from>
      <xdr:col>28</xdr:col>
      <xdr:colOff>563562</xdr:colOff>
      <xdr:row>151</xdr:row>
      <xdr:rowOff>31750</xdr:rowOff>
    </xdr:from>
    <xdr:to>
      <xdr:col>31</xdr:col>
      <xdr:colOff>93937</xdr:colOff>
      <xdr:row>159</xdr:row>
      <xdr:rowOff>173380</xdr:rowOff>
    </xdr:to>
    <xdr:pic>
      <xdr:nvPicPr>
        <xdr:cNvPr id="26" name="Picture 1">
          <a:extLst>
            <a:ext uri="{FF2B5EF4-FFF2-40B4-BE49-F238E27FC236}">
              <a16:creationId xmlns:a16="http://schemas.microsoft.com/office/drawing/2014/main" id="{EAD19930-437C-4BA4-86D4-31B8F128F67C}"/>
            </a:ext>
          </a:extLst>
        </xdr:cNvPr>
        <xdr:cNvPicPr/>
      </xdr:nvPicPr>
      <xdr:blipFill>
        <a:blip xmlns:r="http://schemas.openxmlformats.org/officeDocument/2006/relationships" r:embed="rId16" cstate="print"/>
        <a:srcRect/>
        <a:stretch>
          <a:fillRect/>
        </a:stretch>
      </xdr:blipFill>
      <xdr:spPr bwMode="auto">
        <a:xfrm>
          <a:off x="23715662" y="30511750"/>
          <a:ext cx="2876825" cy="1614830"/>
        </a:xfrm>
        <a:prstGeom prst="rect">
          <a:avLst/>
        </a:prstGeom>
        <a:noFill/>
        <a:ln w="9525">
          <a:noFill/>
          <a:miter lim="800000"/>
          <a:headEnd/>
          <a:tailEnd/>
        </a:ln>
      </xdr:spPr>
    </xdr:pic>
    <xdr:clientData/>
  </xdr:twoCellAnchor>
  <xdr:twoCellAnchor editAs="oneCell">
    <xdr:from>
      <xdr:col>2</xdr:col>
      <xdr:colOff>127024</xdr:colOff>
      <xdr:row>31</xdr:row>
      <xdr:rowOff>142886</xdr:rowOff>
    </xdr:from>
    <xdr:to>
      <xdr:col>5</xdr:col>
      <xdr:colOff>525639</xdr:colOff>
      <xdr:row>41</xdr:row>
      <xdr:rowOff>191511</xdr:rowOff>
    </xdr:to>
    <xdr:pic>
      <xdr:nvPicPr>
        <xdr:cNvPr id="27" name="Obrázok 26" descr="Obrázok, na ktorom je kameň, kamenný nástroj, budova, príroda&#10;&#10;Automaticky generovaný popis">
          <a:extLst>
            <a:ext uri="{FF2B5EF4-FFF2-40B4-BE49-F238E27FC236}">
              <a16:creationId xmlns:a16="http://schemas.microsoft.com/office/drawing/2014/main" id="{1E3B27E3-7A70-4842-A34E-0F2FFAC461F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71674" y="6626236"/>
          <a:ext cx="2900515" cy="2144125"/>
        </a:xfrm>
        <a:prstGeom prst="rect">
          <a:avLst/>
        </a:prstGeom>
      </xdr:spPr>
    </xdr:pic>
    <xdr:clientData/>
  </xdr:twoCellAnchor>
  <xdr:twoCellAnchor editAs="oneCell">
    <xdr:from>
      <xdr:col>6</xdr:col>
      <xdr:colOff>373079</xdr:colOff>
      <xdr:row>31</xdr:row>
      <xdr:rowOff>150824</xdr:rowOff>
    </xdr:from>
    <xdr:to>
      <xdr:col>10</xdr:col>
      <xdr:colOff>277737</xdr:colOff>
      <xdr:row>42</xdr:row>
      <xdr:rowOff>1012</xdr:rowOff>
    </xdr:to>
    <xdr:pic>
      <xdr:nvPicPr>
        <xdr:cNvPr id="28" name="Obrázok 27" descr="Obrázok, na ktorom je vyvretá hornina, minerál, kamenný nástroj, sopečná hornina&#10;&#10;Automaticky generovaný popis">
          <a:extLst>
            <a:ext uri="{FF2B5EF4-FFF2-40B4-BE49-F238E27FC236}">
              <a16:creationId xmlns:a16="http://schemas.microsoft.com/office/drawing/2014/main" id="{F3B4477F-D5A8-4CA3-9EBB-E2DFB1273BF3}"/>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649929" y="6634174"/>
          <a:ext cx="2952658" cy="2142538"/>
        </a:xfrm>
        <a:prstGeom prst="rect">
          <a:avLst/>
        </a:prstGeom>
      </xdr:spPr>
    </xdr:pic>
    <xdr:clientData/>
  </xdr:twoCellAnchor>
  <xdr:twoCellAnchor editAs="oneCell">
    <xdr:from>
      <xdr:col>1</xdr:col>
      <xdr:colOff>321467</xdr:colOff>
      <xdr:row>99</xdr:row>
      <xdr:rowOff>95250</xdr:rowOff>
    </xdr:from>
    <xdr:to>
      <xdr:col>7</xdr:col>
      <xdr:colOff>550739</xdr:colOff>
      <xdr:row>112</xdr:row>
      <xdr:rowOff>161884</xdr:rowOff>
    </xdr:to>
    <xdr:pic>
      <xdr:nvPicPr>
        <xdr:cNvPr id="29" name="Obrázok 28" descr="Obrázok, na ktorom je text, snímka obrazovky, rad, vývoj&#10;&#10;Automaticky generovaný popis">
          <a:extLst>
            <a:ext uri="{FF2B5EF4-FFF2-40B4-BE49-F238E27FC236}">
              <a16:creationId xmlns:a16="http://schemas.microsoft.com/office/drawing/2014/main" id="{BA01DA41-6C66-4B0F-99A9-868D7DE00B64}"/>
            </a:ext>
          </a:extLst>
        </xdr:cNvPr>
        <xdr:cNvPicPr>
          <a:picLocks noChangeAspect="1"/>
        </xdr:cNvPicPr>
      </xdr:nvPicPr>
      <xdr:blipFill rotWithShape="1">
        <a:blip xmlns:r="http://schemas.openxmlformats.org/officeDocument/2006/relationships" r:embed="rId19" cstate="print"/>
        <a:srcRect t="13990" b="12194"/>
        <a:stretch/>
      </xdr:blipFill>
      <xdr:spPr bwMode="auto">
        <a:xfrm>
          <a:off x="931067" y="20167600"/>
          <a:ext cx="6014122" cy="246058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14652</xdr:colOff>
      <xdr:row>209</xdr:row>
      <xdr:rowOff>73269</xdr:rowOff>
    </xdr:from>
    <xdr:to>
      <xdr:col>13</xdr:col>
      <xdr:colOff>395654</xdr:colOff>
      <xdr:row>224</xdr:row>
      <xdr:rowOff>0</xdr:rowOff>
    </xdr:to>
    <xdr:pic>
      <xdr:nvPicPr>
        <xdr:cNvPr id="30" name="Grafický objekt 29">
          <a:extLst>
            <a:ext uri="{FF2B5EF4-FFF2-40B4-BE49-F238E27FC236}">
              <a16:creationId xmlns:a16="http://schemas.microsoft.com/office/drawing/2014/main" id="{6771BAE2-BAAE-40A9-B4EA-E2736D1BE248}"/>
            </a:ext>
          </a:extLst>
        </xdr:cNvPr>
        <xdr:cNvPicPr>
          <a:picLocks noChangeAspect="1"/>
        </xdr:cNvPicPr>
      </xdr:nvPicPr>
      <xdr:blipFill rotWithShape="1">
        <a:blip xmlns:r="http://schemas.openxmlformats.org/officeDocument/2006/relationships" r:embed="rId20" cstate="print">
          <a:extLst>
            <a:ext uri="{96DAC541-7B7A-43D3-8B79-37D633B846F1}">
              <asvg:svgBlip xmlns:asvg="http://schemas.microsoft.com/office/drawing/2016/SVG/main" r:embed="rId21"/>
            </a:ext>
          </a:extLst>
        </a:blip>
        <a:srcRect l="6105" t="15740" r="5971" b="14791"/>
        <a:stretch/>
      </xdr:blipFill>
      <xdr:spPr>
        <a:xfrm>
          <a:off x="5291502" y="42053119"/>
          <a:ext cx="6502402" cy="2688981"/>
        </a:xfrm>
        <a:prstGeom prst="rect">
          <a:avLst/>
        </a:prstGeom>
      </xdr:spPr>
    </xdr:pic>
    <xdr:clientData/>
  </xdr:twoCellAnchor>
  <xdr:twoCellAnchor editAs="oneCell">
    <xdr:from>
      <xdr:col>1</xdr:col>
      <xdr:colOff>337038</xdr:colOff>
      <xdr:row>256</xdr:row>
      <xdr:rowOff>146538</xdr:rowOff>
    </xdr:from>
    <xdr:to>
      <xdr:col>4</xdr:col>
      <xdr:colOff>514643</xdr:colOff>
      <xdr:row>273</xdr:row>
      <xdr:rowOff>44938</xdr:rowOff>
    </xdr:to>
    <xdr:pic>
      <xdr:nvPicPr>
        <xdr:cNvPr id="31" name="Obrázok 30">
          <a:extLst>
            <a:ext uri="{FF2B5EF4-FFF2-40B4-BE49-F238E27FC236}">
              <a16:creationId xmlns:a16="http://schemas.microsoft.com/office/drawing/2014/main" id="{79C04F8D-C84B-4FFB-81BF-34AE92B9F88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6638" y="51378338"/>
          <a:ext cx="2933505" cy="3028950"/>
        </a:xfrm>
        <a:prstGeom prst="rect">
          <a:avLst/>
        </a:prstGeom>
      </xdr:spPr>
    </xdr:pic>
    <xdr:clientData/>
  </xdr:twoCellAnchor>
  <xdr:twoCellAnchor editAs="oneCell">
    <xdr:from>
      <xdr:col>4</xdr:col>
      <xdr:colOff>747346</xdr:colOff>
      <xdr:row>256</xdr:row>
      <xdr:rowOff>131884</xdr:rowOff>
    </xdr:from>
    <xdr:to>
      <xdr:col>8</xdr:col>
      <xdr:colOff>9525</xdr:colOff>
      <xdr:row>265</xdr:row>
      <xdr:rowOff>37904</xdr:rowOff>
    </xdr:to>
    <xdr:pic>
      <xdr:nvPicPr>
        <xdr:cNvPr id="32" name="Obrázok 31">
          <a:extLst>
            <a:ext uri="{FF2B5EF4-FFF2-40B4-BE49-F238E27FC236}">
              <a16:creationId xmlns:a16="http://schemas.microsoft.com/office/drawing/2014/main" id="{CA4A30E5-3039-43F1-9AF5-54103D1079E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112846" y="51363684"/>
          <a:ext cx="2900729" cy="1563370"/>
        </a:xfrm>
        <a:prstGeom prst="rect">
          <a:avLst/>
        </a:prstGeom>
        <a:noFill/>
      </xdr:spPr>
    </xdr:pic>
    <xdr:clientData/>
  </xdr:twoCellAnchor>
  <xdr:twoCellAnchor editAs="oneCell">
    <xdr:from>
      <xdr:col>8</xdr:col>
      <xdr:colOff>228600</xdr:colOff>
      <xdr:row>257</xdr:row>
      <xdr:rowOff>114300</xdr:rowOff>
    </xdr:from>
    <xdr:to>
      <xdr:col>15</xdr:col>
      <xdr:colOff>539784</xdr:colOff>
      <xdr:row>273</xdr:row>
      <xdr:rowOff>85725</xdr:rowOff>
    </xdr:to>
    <xdr:pic>
      <xdr:nvPicPr>
        <xdr:cNvPr id="33" name="Obrázok 32">
          <a:extLst>
            <a:ext uri="{FF2B5EF4-FFF2-40B4-BE49-F238E27FC236}">
              <a16:creationId xmlns:a16="http://schemas.microsoft.com/office/drawing/2014/main" id="{1266E4C7-7D41-44BD-B0EB-C0DFFDA232F4}"/>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6225" t="3974" r="7417"/>
        <a:stretch/>
      </xdr:blipFill>
      <xdr:spPr bwMode="auto">
        <a:xfrm>
          <a:off x="7232650" y="51530250"/>
          <a:ext cx="7010434" cy="29178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16</xdr:col>
      <xdr:colOff>0</xdr:colOff>
      <xdr:row>257</xdr:row>
      <xdr:rowOff>47625</xdr:rowOff>
    </xdr:from>
    <xdr:to>
      <xdr:col>19</xdr:col>
      <xdr:colOff>317500</xdr:colOff>
      <xdr:row>266</xdr:row>
      <xdr:rowOff>17145</xdr:rowOff>
    </xdr:to>
    <xdr:pic>
      <xdr:nvPicPr>
        <xdr:cNvPr id="34" name="Obrázok 33">
          <a:extLst>
            <a:ext uri="{FF2B5EF4-FFF2-40B4-BE49-F238E27FC236}">
              <a16:creationId xmlns:a16="http://schemas.microsoft.com/office/drawing/2014/main" id="{6B9F3B10-435D-4A25-BF6B-6D68636B0B6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4312900" y="51463575"/>
          <a:ext cx="3003550" cy="1626870"/>
        </a:xfrm>
        <a:prstGeom prst="rect">
          <a:avLst/>
        </a:prstGeom>
        <a:noFill/>
      </xdr:spPr>
    </xdr:pic>
    <xdr:clientData/>
  </xdr:twoCellAnchor>
  <xdr:twoCellAnchor editAs="oneCell">
    <xdr:from>
      <xdr:col>16</xdr:col>
      <xdr:colOff>0</xdr:colOff>
      <xdr:row>266</xdr:row>
      <xdr:rowOff>19050</xdr:rowOff>
    </xdr:from>
    <xdr:to>
      <xdr:col>19</xdr:col>
      <xdr:colOff>317500</xdr:colOff>
      <xdr:row>274</xdr:row>
      <xdr:rowOff>179070</xdr:rowOff>
    </xdr:to>
    <xdr:pic>
      <xdr:nvPicPr>
        <xdr:cNvPr id="35" name="Obrázok 34">
          <a:extLst>
            <a:ext uri="{FF2B5EF4-FFF2-40B4-BE49-F238E27FC236}">
              <a16:creationId xmlns:a16="http://schemas.microsoft.com/office/drawing/2014/main" id="{DF8026AC-5BD2-4D1A-B013-25A23E303B9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4312900" y="53092350"/>
          <a:ext cx="3003550" cy="1633220"/>
        </a:xfrm>
        <a:prstGeom prst="rect">
          <a:avLst/>
        </a:prstGeom>
        <a:noFill/>
      </xdr:spPr>
    </xdr:pic>
    <xdr:clientData/>
  </xdr:twoCellAnchor>
  <xdr:twoCellAnchor editAs="oneCell">
    <xdr:from>
      <xdr:col>19</xdr:col>
      <xdr:colOff>466725</xdr:colOff>
      <xdr:row>257</xdr:row>
      <xdr:rowOff>57150</xdr:rowOff>
    </xdr:from>
    <xdr:to>
      <xdr:col>23</xdr:col>
      <xdr:colOff>488950</xdr:colOff>
      <xdr:row>266</xdr:row>
      <xdr:rowOff>26670</xdr:rowOff>
    </xdr:to>
    <xdr:pic>
      <xdr:nvPicPr>
        <xdr:cNvPr id="36" name="Obrázok 35">
          <a:extLst>
            <a:ext uri="{FF2B5EF4-FFF2-40B4-BE49-F238E27FC236}">
              <a16:creationId xmlns:a16="http://schemas.microsoft.com/office/drawing/2014/main" id="{48EDDD4E-6046-4156-8226-7899532AC3A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7465675" y="51473100"/>
          <a:ext cx="2930525" cy="1626870"/>
        </a:xfrm>
        <a:prstGeom prst="rect">
          <a:avLst/>
        </a:prstGeom>
        <a:noFill/>
      </xdr:spPr>
    </xdr:pic>
    <xdr:clientData/>
  </xdr:twoCellAnchor>
  <xdr:twoCellAnchor editAs="oneCell">
    <xdr:from>
      <xdr:col>19</xdr:col>
      <xdr:colOff>457200</xdr:colOff>
      <xdr:row>266</xdr:row>
      <xdr:rowOff>38100</xdr:rowOff>
    </xdr:from>
    <xdr:to>
      <xdr:col>23</xdr:col>
      <xdr:colOff>479425</xdr:colOff>
      <xdr:row>275</xdr:row>
      <xdr:rowOff>7620</xdr:rowOff>
    </xdr:to>
    <xdr:pic>
      <xdr:nvPicPr>
        <xdr:cNvPr id="37" name="Obrázok 36">
          <a:extLst>
            <a:ext uri="{FF2B5EF4-FFF2-40B4-BE49-F238E27FC236}">
              <a16:creationId xmlns:a16="http://schemas.microsoft.com/office/drawing/2014/main" id="{7816D64C-D5D7-445C-9B18-263384EEDC0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456150" y="53111400"/>
          <a:ext cx="2930525" cy="1626870"/>
        </a:xfrm>
        <a:prstGeom prst="rect">
          <a:avLst/>
        </a:prstGeom>
        <a:noFill/>
      </xdr:spPr>
    </xdr:pic>
    <xdr:clientData/>
  </xdr:twoCellAnchor>
  <xdr:twoCellAnchor editAs="oneCell">
    <xdr:from>
      <xdr:col>3</xdr:col>
      <xdr:colOff>1</xdr:colOff>
      <xdr:row>2</xdr:row>
      <xdr:rowOff>0</xdr:rowOff>
    </xdr:from>
    <xdr:to>
      <xdr:col>8</xdr:col>
      <xdr:colOff>233306</xdr:colOff>
      <xdr:row>28</xdr:row>
      <xdr:rowOff>0</xdr:rowOff>
    </xdr:to>
    <xdr:pic>
      <xdr:nvPicPr>
        <xdr:cNvPr id="38" name="Obrázok 37">
          <a:extLst>
            <a:ext uri="{FF2B5EF4-FFF2-40B4-BE49-F238E27FC236}">
              <a16:creationId xmlns:a16="http://schemas.microsoft.com/office/drawing/2014/main" id="{C96E914B-224F-4A65-95F9-ED5CD4C4A68E}"/>
            </a:ext>
          </a:extLst>
        </xdr:cNvPr>
        <xdr:cNvPicPr>
          <a:picLocks noChangeAspect="1"/>
        </xdr:cNvPicPr>
      </xdr:nvPicPr>
      <xdr:blipFill>
        <a:blip xmlns:r="http://schemas.openxmlformats.org/officeDocument/2006/relationships" r:embed="rId29"/>
        <a:stretch>
          <a:fillRect/>
        </a:stretch>
      </xdr:blipFill>
      <xdr:spPr>
        <a:xfrm>
          <a:off x="2540001" y="596900"/>
          <a:ext cx="4697355" cy="5219700"/>
        </a:xfrm>
        <a:prstGeom prst="rect">
          <a:avLst/>
        </a:prstGeom>
      </xdr:spPr>
    </xdr:pic>
    <xdr:clientData/>
  </xdr:twoCellAnchor>
  <xdr:twoCellAnchor editAs="oneCell">
    <xdr:from>
      <xdr:col>3</xdr:col>
      <xdr:colOff>97971</xdr:colOff>
      <xdr:row>58</xdr:row>
      <xdr:rowOff>108857</xdr:rowOff>
    </xdr:from>
    <xdr:to>
      <xdr:col>8</xdr:col>
      <xdr:colOff>228599</xdr:colOff>
      <xdr:row>87</xdr:row>
      <xdr:rowOff>102414</xdr:rowOff>
    </xdr:to>
    <xdr:pic>
      <xdr:nvPicPr>
        <xdr:cNvPr id="39" name="Obrázok 38">
          <a:extLst>
            <a:ext uri="{FF2B5EF4-FFF2-40B4-BE49-F238E27FC236}">
              <a16:creationId xmlns:a16="http://schemas.microsoft.com/office/drawing/2014/main" id="{968AA342-DE91-43F7-8144-5FB4440A4037}"/>
            </a:ext>
          </a:extLst>
        </xdr:cNvPr>
        <xdr:cNvPicPr>
          <a:picLocks noChangeAspect="1"/>
        </xdr:cNvPicPr>
      </xdr:nvPicPr>
      <xdr:blipFill>
        <a:blip xmlns:r="http://schemas.openxmlformats.org/officeDocument/2006/relationships" r:embed="rId30"/>
        <a:stretch>
          <a:fillRect/>
        </a:stretch>
      </xdr:blipFill>
      <xdr:spPr>
        <a:xfrm>
          <a:off x="2637971" y="12453257"/>
          <a:ext cx="4594678" cy="5333907"/>
        </a:xfrm>
        <a:prstGeom prst="rect">
          <a:avLst/>
        </a:prstGeom>
      </xdr:spPr>
    </xdr:pic>
    <xdr:clientData/>
  </xdr:twoCellAnchor>
  <xdr:twoCellAnchor editAs="oneCell">
    <xdr:from>
      <xdr:col>3</xdr:col>
      <xdr:colOff>229057</xdr:colOff>
      <xdr:row>85</xdr:row>
      <xdr:rowOff>7937</xdr:rowOff>
    </xdr:from>
    <xdr:to>
      <xdr:col>6</xdr:col>
      <xdr:colOff>59141</xdr:colOff>
      <xdr:row>87</xdr:row>
      <xdr:rowOff>87312</xdr:rowOff>
    </xdr:to>
    <xdr:pic>
      <xdr:nvPicPr>
        <xdr:cNvPr id="40" name="Obrázok 39">
          <a:extLst>
            <a:ext uri="{FF2B5EF4-FFF2-40B4-BE49-F238E27FC236}">
              <a16:creationId xmlns:a16="http://schemas.microsoft.com/office/drawing/2014/main" id="{0AFF1931-1E42-4658-8DFA-6D0B8BA92B69}"/>
            </a:ext>
          </a:extLst>
        </xdr:cNvPr>
        <xdr:cNvPicPr/>
      </xdr:nvPicPr>
      <xdr:blipFill>
        <a:blip xmlns:r="http://schemas.openxmlformats.org/officeDocument/2006/relationships" r:embed="rId31" cstate="print"/>
        <a:srcRect l="18634" t="31428" r="13547" b="28572"/>
        <a:stretch>
          <a:fillRect/>
        </a:stretch>
      </xdr:blipFill>
      <xdr:spPr bwMode="auto">
        <a:xfrm>
          <a:off x="2769057" y="17324387"/>
          <a:ext cx="2566934" cy="447675"/>
        </a:xfrm>
        <a:prstGeom prst="rect">
          <a:avLst/>
        </a:prstGeom>
        <a:noFill/>
        <a:ln w="9525">
          <a:noFill/>
          <a:miter lim="800000"/>
          <a:headEnd/>
          <a:tailEnd/>
        </a:ln>
      </xdr:spPr>
    </xdr:pic>
    <xdr:clientData/>
  </xdr:twoCellAnchor>
  <xdr:twoCellAnchor editAs="oneCell">
    <xdr:from>
      <xdr:col>11</xdr:col>
      <xdr:colOff>500742</xdr:colOff>
      <xdr:row>58</xdr:row>
      <xdr:rowOff>65313</xdr:rowOff>
    </xdr:from>
    <xdr:to>
      <xdr:col>15</xdr:col>
      <xdr:colOff>272144</xdr:colOff>
      <xdr:row>88</xdr:row>
      <xdr:rowOff>50512</xdr:rowOff>
    </xdr:to>
    <xdr:pic>
      <xdr:nvPicPr>
        <xdr:cNvPr id="41" name="Obrázok 40">
          <a:extLst>
            <a:ext uri="{FF2B5EF4-FFF2-40B4-BE49-F238E27FC236}">
              <a16:creationId xmlns:a16="http://schemas.microsoft.com/office/drawing/2014/main" id="{9CC26F8B-F91D-4FA6-A5A0-E03E3C4D1BED}"/>
            </a:ext>
          </a:extLst>
        </xdr:cNvPr>
        <xdr:cNvPicPr>
          <a:picLocks noChangeAspect="1"/>
        </xdr:cNvPicPr>
      </xdr:nvPicPr>
      <xdr:blipFill>
        <a:blip xmlns:r="http://schemas.openxmlformats.org/officeDocument/2006/relationships" r:embed="rId32"/>
        <a:stretch>
          <a:fillRect/>
        </a:stretch>
      </xdr:blipFill>
      <xdr:spPr>
        <a:xfrm>
          <a:off x="9435192" y="12409713"/>
          <a:ext cx="4540252" cy="5509699"/>
        </a:xfrm>
        <a:prstGeom prst="rect">
          <a:avLst/>
        </a:prstGeom>
      </xdr:spPr>
    </xdr:pic>
    <xdr:clientData/>
  </xdr:twoCellAnchor>
  <xdr:twoCellAnchor editAs="oneCell">
    <xdr:from>
      <xdr:col>12</xdr:col>
      <xdr:colOff>112267</xdr:colOff>
      <xdr:row>85</xdr:row>
      <xdr:rowOff>26080</xdr:rowOff>
    </xdr:from>
    <xdr:to>
      <xdr:col>13</xdr:col>
      <xdr:colOff>742732</xdr:colOff>
      <xdr:row>87</xdr:row>
      <xdr:rowOff>105455</xdr:rowOff>
    </xdr:to>
    <xdr:pic>
      <xdr:nvPicPr>
        <xdr:cNvPr id="42" name="Obrázok 41">
          <a:extLst>
            <a:ext uri="{FF2B5EF4-FFF2-40B4-BE49-F238E27FC236}">
              <a16:creationId xmlns:a16="http://schemas.microsoft.com/office/drawing/2014/main" id="{CA97AF1F-401F-44B7-82F6-E76B33077E6D}"/>
            </a:ext>
          </a:extLst>
        </xdr:cNvPr>
        <xdr:cNvPicPr/>
      </xdr:nvPicPr>
      <xdr:blipFill>
        <a:blip xmlns:r="http://schemas.openxmlformats.org/officeDocument/2006/relationships" r:embed="rId31" cstate="print"/>
        <a:srcRect l="18634" t="31428" r="13547" b="28572"/>
        <a:stretch>
          <a:fillRect/>
        </a:stretch>
      </xdr:blipFill>
      <xdr:spPr bwMode="auto">
        <a:xfrm>
          <a:off x="9656317" y="17342530"/>
          <a:ext cx="2484665" cy="447675"/>
        </a:xfrm>
        <a:prstGeom prst="rect">
          <a:avLst/>
        </a:prstGeom>
        <a:noFill/>
        <a:ln w="9525">
          <a:noFill/>
          <a:miter lim="800000"/>
          <a:headEnd/>
          <a:tailEnd/>
        </a:ln>
      </xdr:spPr>
    </xdr:pic>
    <xdr:clientData/>
  </xdr:twoCellAnchor>
  <xdr:twoCellAnchor editAs="oneCell">
    <xdr:from>
      <xdr:col>16</xdr:col>
      <xdr:colOff>457199</xdr:colOff>
      <xdr:row>58</xdr:row>
      <xdr:rowOff>65314</xdr:rowOff>
    </xdr:from>
    <xdr:to>
      <xdr:col>22</xdr:col>
      <xdr:colOff>111195</xdr:colOff>
      <xdr:row>88</xdr:row>
      <xdr:rowOff>0</xdr:rowOff>
    </xdr:to>
    <xdr:pic>
      <xdr:nvPicPr>
        <xdr:cNvPr id="43" name="Obrázok 42">
          <a:extLst>
            <a:ext uri="{FF2B5EF4-FFF2-40B4-BE49-F238E27FC236}">
              <a16:creationId xmlns:a16="http://schemas.microsoft.com/office/drawing/2014/main" id="{1F8EACDB-C0B3-44B0-97C9-5832E1151751}"/>
            </a:ext>
          </a:extLst>
        </xdr:cNvPr>
        <xdr:cNvPicPr>
          <a:picLocks noChangeAspect="1"/>
        </xdr:cNvPicPr>
      </xdr:nvPicPr>
      <xdr:blipFill>
        <a:blip xmlns:r="http://schemas.openxmlformats.org/officeDocument/2006/relationships" r:embed="rId33"/>
        <a:stretch>
          <a:fillRect/>
        </a:stretch>
      </xdr:blipFill>
      <xdr:spPr>
        <a:xfrm>
          <a:off x="14770099" y="12409714"/>
          <a:ext cx="4638746" cy="5459186"/>
        </a:xfrm>
        <a:prstGeom prst="rect">
          <a:avLst/>
        </a:prstGeom>
      </xdr:spPr>
    </xdr:pic>
    <xdr:clientData/>
  </xdr:twoCellAnchor>
  <xdr:twoCellAnchor editAs="oneCell">
    <xdr:from>
      <xdr:col>16</xdr:col>
      <xdr:colOff>565856</xdr:colOff>
      <xdr:row>85</xdr:row>
      <xdr:rowOff>57830</xdr:rowOff>
    </xdr:from>
    <xdr:to>
      <xdr:col>19</xdr:col>
      <xdr:colOff>367418</xdr:colOff>
      <xdr:row>87</xdr:row>
      <xdr:rowOff>136071</xdr:rowOff>
    </xdr:to>
    <xdr:pic>
      <xdr:nvPicPr>
        <xdr:cNvPr id="44" name="Obrázok 43">
          <a:extLst>
            <a:ext uri="{FF2B5EF4-FFF2-40B4-BE49-F238E27FC236}">
              <a16:creationId xmlns:a16="http://schemas.microsoft.com/office/drawing/2014/main" id="{A415DA39-71C2-4F27-9BC6-B5984740987D}"/>
            </a:ext>
          </a:extLst>
        </xdr:cNvPr>
        <xdr:cNvPicPr/>
      </xdr:nvPicPr>
      <xdr:blipFill>
        <a:blip xmlns:r="http://schemas.openxmlformats.org/officeDocument/2006/relationships" r:embed="rId31" cstate="print"/>
        <a:srcRect l="18634" t="31428" r="13547" b="28572"/>
        <a:stretch>
          <a:fillRect/>
        </a:stretch>
      </xdr:blipFill>
      <xdr:spPr bwMode="auto">
        <a:xfrm>
          <a:off x="14878756" y="17374280"/>
          <a:ext cx="2487612" cy="446541"/>
        </a:xfrm>
        <a:prstGeom prst="rect">
          <a:avLst/>
        </a:prstGeom>
        <a:noFill/>
        <a:ln w="9525">
          <a:noFill/>
          <a:miter lim="800000"/>
          <a:headEnd/>
          <a:tailEnd/>
        </a:ln>
      </xdr:spPr>
    </xdr:pic>
    <xdr:clientData/>
  </xdr:twoCellAnchor>
  <xdr:twoCellAnchor editAs="oneCell">
    <xdr:from>
      <xdr:col>5</xdr:col>
      <xdr:colOff>195943</xdr:colOff>
      <xdr:row>160</xdr:row>
      <xdr:rowOff>272143</xdr:rowOff>
    </xdr:from>
    <xdr:to>
      <xdr:col>12</xdr:col>
      <xdr:colOff>848517</xdr:colOff>
      <xdr:row>177</xdr:row>
      <xdr:rowOff>149405</xdr:rowOff>
    </xdr:to>
    <xdr:pic>
      <xdr:nvPicPr>
        <xdr:cNvPr id="45" name="Obrázok 44">
          <a:extLst>
            <a:ext uri="{FF2B5EF4-FFF2-40B4-BE49-F238E27FC236}">
              <a16:creationId xmlns:a16="http://schemas.microsoft.com/office/drawing/2014/main" id="{C29DA281-F9D3-47BF-9C19-9C92CDB158DD}"/>
            </a:ext>
          </a:extLst>
        </xdr:cNvPr>
        <xdr:cNvPicPr>
          <a:picLocks noChangeAspect="1"/>
        </xdr:cNvPicPr>
      </xdr:nvPicPr>
      <xdr:blipFill>
        <a:blip xmlns:r="http://schemas.openxmlformats.org/officeDocument/2006/relationships" r:embed="rId34"/>
        <a:stretch>
          <a:fillRect/>
        </a:stretch>
      </xdr:blipFill>
      <xdr:spPr>
        <a:xfrm>
          <a:off x="4342493" y="32409493"/>
          <a:ext cx="6050074" cy="3122112"/>
        </a:xfrm>
        <a:prstGeom prst="rect">
          <a:avLst/>
        </a:prstGeom>
      </xdr:spPr>
    </xdr:pic>
    <xdr:clientData/>
  </xdr:twoCellAnchor>
  <xdr:twoCellAnchor editAs="oneCell">
    <xdr:from>
      <xdr:col>8</xdr:col>
      <xdr:colOff>566057</xdr:colOff>
      <xdr:row>179</xdr:row>
      <xdr:rowOff>10887</xdr:rowOff>
    </xdr:from>
    <xdr:to>
      <xdr:col>13</xdr:col>
      <xdr:colOff>193021</xdr:colOff>
      <xdr:row>193</xdr:row>
      <xdr:rowOff>45969</xdr:rowOff>
    </xdr:to>
    <xdr:pic>
      <xdr:nvPicPr>
        <xdr:cNvPr id="46" name="Obrázok 45">
          <a:extLst>
            <a:ext uri="{FF2B5EF4-FFF2-40B4-BE49-F238E27FC236}">
              <a16:creationId xmlns:a16="http://schemas.microsoft.com/office/drawing/2014/main" id="{2B5CE779-A310-4C62-B588-1A57F6FF4698}"/>
            </a:ext>
          </a:extLst>
        </xdr:cNvPr>
        <xdr:cNvPicPr>
          <a:picLocks noChangeAspect="1"/>
        </xdr:cNvPicPr>
      </xdr:nvPicPr>
      <xdr:blipFill>
        <a:blip xmlns:r="http://schemas.openxmlformats.org/officeDocument/2006/relationships" r:embed="rId35"/>
        <a:stretch>
          <a:fillRect/>
        </a:stretch>
      </xdr:blipFill>
      <xdr:spPr>
        <a:xfrm>
          <a:off x="7570107" y="35875687"/>
          <a:ext cx="4021164" cy="2879882"/>
        </a:xfrm>
        <a:prstGeom prst="rect">
          <a:avLst/>
        </a:prstGeom>
      </xdr:spPr>
    </xdr:pic>
    <xdr:clientData/>
  </xdr:twoCellAnchor>
  <xdr:twoCellAnchor editAs="oneCell">
    <xdr:from>
      <xdr:col>0</xdr:col>
      <xdr:colOff>587827</xdr:colOff>
      <xdr:row>210</xdr:row>
      <xdr:rowOff>147945</xdr:rowOff>
    </xdr:from>
    <xdr:to>
      <xdr:col>4</xdr:col>
      <xdr:colOff>642256</xdr:colOff>
      <xdr:row>223</xdr:row>
      <xdr:rowOff>121057</xdr:rowOff>
    </xdr:to>
    <xdr:pic>
      <xdr:nvPicPr>
        <xdr:cNvPr id="47" name="Obrázok 46">
          <a:extLst>
            <a:ext uri="{FF2B5EF4-FFF2-40B4-BE49-F238E27FC236}">
              <a16:creationId xmlns:a16="http://schemas.microsoft.com/office/drawing/2014/main" id="{E11BD5CA-1F8C-4A15-86B8-CC90CA217791}"/>
            </a:ext>
          </a:extLst>
        </xdr:cNvPr>
        <xdr:cNvPicPr>
          <a:picLocks noChangeAspect="1"/>
        </xdr:cNvPicPr>
      </xdr:nvPicPr>
      <xdr:blipFill>
        <a:blip xmlns:r="http://schemas.openxmlformats.org/officeDocument/2006/relationships" r:embed="rId36"/>
        <a:stretch>
          <a:fillRect/>
        </a:stretch>
      </xdr:blipFill>
      <xdr:spPr>
        <a:xfrm>
          <a:off x="587827" y="42311945"/>
          <a:ext cx="3419929" cy="2367062"/>
        </a:xfrm>
        <a:prstGeom prst="rect">
          <a:avLst/>
        </a:prstGeom>
      </xdr:spPr>
    </xdr:pic>
    <xdr:clientData/>
  </xdr:twoCellAnchor>
  <xdr:twoCellAnchor editAs="oneCell">
    <xdr:from>
      <xdr:col>5</xdr:col>
      <xdr:colOff>32657</xdr:colOff>
      <xdr:row>235</xdr:row>
      <xdr:rowOff>54428</xdr:rowOff>
    </xdr:from>
    <xdr:to>
      <xdr:col>7</xdr:col>
      <xdr:colOff>173558</xdr:colOff>
      <xdr:row>245</xdr:row>
      <xdr:rowOff>4520</xdr:rowOff>
    </xdr:to>
    <xdr:pic>
      <xdr:nvPicPr>
        <xdr:cNvPr id="48" name="Obrázok 47">
          <a:extLst>
            <a:ext uri="{FF2B5EF4-FFF2-40B4-BE49-F238E27FC236}">
              <a16:creationId xmlns:a16="http://schemas.microsoft.com/office/drawing/2014/main" id="{4B4B01B5-996B-480B-8F39-6549407764D9}"/>
            </a:ext>
          </a:extLst>
        </xdr:cNvPr>
        <xdr:cNvPicPr>
          <a:picLocks noChangeAspect="1"/>
        </xdr:cNvPicPr>
      </xdr:nvPicPr>
      <xdr:blipFill>
        <a:blip xmlns:r="http://schemas.openxmlformats.org/officeDocument/2006/relationships" r:embed="rId37"/>
        <a:stretch>
          <a:fillRect/>
        </a:stretch>
      </xdr:blipFill>
      <xdr:spPr>
        <a:xfrm>
          <a:off x="4179207" y="47139678"/>
          <a:ext cx="2388801" cy="18169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C412-624C-41B1-BBC5-D73C4AA5C5DE}">
  <dimension ref="B1:AC273"/>
  <sheetViews>
    <sheetView showGridLines="0" tabSelected="1" zoomScale="90" zoomScaleNormal="90" workbookViewId="0"/>
  </sheetViews>
  <sheetFormatPr defaultRowHeight="14.5" x14ac:dyDescent="0.35"/>
  <cols>
    <col min="2" max="2" width="14.81640625" customWidth="1"/>
    <col min="3" max="3" width="12.81640625" customWidth="1"/>
    <col min="4" max="4" width="11.81640625" customWidth="1"/>
    <col min="5" max="5" width="11.1796875" customWidth="1"/>
    <col min="6" max="6" width="16.1796875" customWidth="1"/>
    <col min="7" max="7" width="16" customWidth="1"/>
    <col min="10" max="10" width="10.1796875" customWidth="1"/>
    <col min="13" max="13" width="26.54296875" customWidth="1"/>
    <col min="14" max="14" width="13.1796875" customWidth="1"/>
    <col min="15" max="15" width="19.81640625" customWidth="1"/>
    <col min="17" max="17" width="12.453125" customWidth="1"/>
    <col min="18" max="18" width="14" customWidth="1"/>
    <col min="19" max="19" width="12" customWidth="1"/>
    <col min="21" max="21" width="15.453125" customWidth="1"/>
    <col min="24" max="24" width="11.54296875" customWidth="1"/>
    <col min="29" max="29" width="30.453125" customWidth="1"/>
  </cols>
  <sheetData>
    <row r="1" spans="2:29" ht="23.5" customHeight="1" x14ac:dyDescent="0.6">
      <c r="B1" s="12" t="s">
        <v>84</v>
      </c>
      <c r="D1" s="3" t="s">
        <v>85</v>
      </c>
      <c r="E1" s="2"/>
    </row>
    <row r="2" spans="2:29" ht="23.5" x14ac:dyDescent="0.55000000000000004">
      <c r="M2" s="3" t="s">
        <v>86</v>
      </c>
      <c r="N2" s="2"/>
      <c r="Q2" s="3" t="s">
        <v>87</v>
      </c>
      <c r="R2" s="2"/>
      <c r="S2" s="2"/>
    </row>
    <row r="4" spans="2:29" ht="15.5" x14ac:dyDescent="0.35">
      <c r="M4" s="20"/>
      <c r="N4" s="20"/>
      <c r="O4" s="20"/>
      <c r="Q4" s="20"/>
      <c r="R4" s="19"/>
      <c r="S4" s="19"/>
      <c r="T4" s="19"/>
      <c r="U4" s="19"/>
    </row>
    <row r="5" spans="2:29" ht="17.5" x14ac:dyDescent="0.35">
      <c r="M5" s="20" t="s">
        <v>88</v>
      </c>
      <c r="N5" s="20" t="s">
        <v>89</v>
      </c>
      <c r="O5" s="26" t="s">
        <v>90</v>
      </c>
      <c r="Q5" s="20" t="s">
        <v>91</v>
      </c>
      <c r="R5" s="20" t="s">
        <v>89</v>
      </c>
      <c r="S5" s="20" t="s">
        <v>92</v>
      </c>
      <c r="T5" s="20" t="s">
        <v>93</v>
      </c>
      <c r="U5" s="26" t="s">
        <v>94</v>
      </c>
      <c r="V5" s="8"/>
      <c r="W5" s="7"/>
    </row>
    <row r="6" spans="2:29" ht="15.5" x14ac:dyDescent="0.35">
      <c r="M6" s="20" t="s">
        <v>0</v>
      </c>
      <c r="N6" s="20">
        <v>0</v>
      </c>
      <c r="O6" s="22">
        <f t="shared" ref="O6:O11" si="0">(N6*100)/$N$12</f>
        <v>0</v>
      </c>
      <c r="Q6" s="20">
        <v>1</v>
      </c>
      <c r="R6" s="20">
        <v>2.2280000000000002</v>
      </c>
      <c r="S6" s="20">
        <v>1E-3</v>
      </c>
      <c r="T6" s="20">
        <v>1</v>
      </c>
      <c r="U6" s="20">
        <f>R6/S6</f>
        <v>2228</v>
      </c>
      <c r="W6" s="4"/>
      <c r="X6" s="4"/>
      <c r="Y6" s="4"/>
      <c r="Z6" s="4"/>
      <c r="AA6" s="4"/>
      <c r="AB6" s="4"/>
      <c r="AC6" s="4"/>
    </row>
    <row r="7" spans="2:29" ht="15.5" x14ac:dyDescent="0.35">
      <c r="M7" s="20" t="s">
        <v>1</v>
      </c>
      <c r="N7" s="20">
        <v>0.01</v>
      </c>
      <c r="O7" s="22">
        <f t="shared" si="0"/>
        <v>0.33266799733865604</v>
      </c>
      <c r="Q7" s="20">
        <v>2</v>
      </c>
      <c r="R7" s="20">
        <v>2.294</v>
      </c>
      <c r="S7" s="20">
        <v>1E-3</v>
      </c>
      <c r="T7" s="20">
        <v>1</v>
      </c>
      <c r="U7" s="20">
        <f t="shared" ref="U7:U15" si="1">R7/S7</f>
        <v>2294</v>
      </c>
      <c r="W7" s="4"/>
      <c r="X7" s="4"/>
      <c r="Y7" s="4"/>
      <c r="Z7" s="4"/>
      <c r="AA7" s="4"/>
      <c r="AB7" s="4"/>
      <c r="AC7" s="5"/>
    </row>
    <row r="8" spans="2:29" ht="15.5" x14ac:dyDescent="0.35">
      <c r="M8" s="20" t="s">
        <v>2</v>
      </c>
      <c r="N8" s="20">
        <v>0.252</v>
      </c>
      <c r="O8" s="22">
        <f t="shared" si="0"/>
        <v>8.383233532934133</v>
      </c>
      <c r="Q8" s="20">
        <v>3</v>
      </c>
      <c r="R8" s="20">
        <v>2.2480000000000002</v>
      </c>
      <c r="S8" s="20">
        <v>1E-3</v>
      </c>
      <c r="T8" s="20">
        <v>1</v>
      </c>
      <c r="U8" s="20">
        <f t="shared" si="1"/>
        <v>2248</v>
      </c>
      <c r="W8" s="4"/>
      <c r="X8" s="4"/>
      <c r="Y8" s="4"/>
      <c r="Z8" s="4"/>
      <c r="AA8" s="4"/>
      <c r="AB8" s="4"/>
      <c r="AC8" s="5"/>
    </row>
    <row r="9" spans="2:29" ht="15.5" x14ac:dyDescent="0.35">
      <c r="M9" s="23" t="s">
        <v>3</v>
      </c>
      <c r="N9" s="20">
        <v>1.516</v>
      </c>
      <c r="O9" s="22">
        <f t="shared" si="0"/>
        <v>50.432468396540251</v>
      </c>
      <c r="Q9" s="20">
        <v>4</v>
      </c>
      <c r="R9" s="20">
        <v>2.278</v>
      </c>
      <c r="S9" s="20">
        <v>1E-3</v>
      </c>
      <c r="T9" s="20">
        <v>1</v>
      </c>
      <c r="U9" s="20">
        <f t="shared" si="1"/>
        <v>2278</v>
      </c>
      <c r="W9" s="4"/>
      <c r="X9" s="4"/>
      <c r="Y9" s="4"/>
      <c r="Z9" s="4"/>
      <c r="AA9" s="4"/>
      <c r="AB9" s="4"/>
      <c r="AC9" s="5"/>
    </row>
    <row r="10" spans="2:29" ht="15.5" x14ac:dyDescent="0.35">
      <c r="M10" s="23" t="s">
        <v>4</v>
      </c>
      <c r="N10" s="20">
        <v>1.1659999999999999</v>
      </c>
      <c r="O10" s="22">
        <f t="shared" si="0"/>
        <v>38.789088489687295</v>
      </c>
      <c r="Q10" s="20">
        <v>5</v>
      </c>
      <c r="R10" s="20">
        <v>2.2719999999999998</v>
      </c>
      <c r="S10" s="20">
        <v>1E-3</v>
      </c>
      <c r="T10" s="20">
        <v>1</v>
      </c>
      <c r="U10" s="20">
        <f t="shared" si="1"/>
        <v>2271.9999999999995</v>
      </c>
      <c r="W10" s="4"/>
      <c r="X10" s="4"/>
      <c r="Y10" s="4"/>
      <c r="Z10" s="4"/>
      <c r="AA10" s="4"/>
      <c r="AB10" s="4"/>
      <c r="AC10" s="5"/>
    </row>
    <row r="11" spans="2:29" ht="15.5" x14ac:dyDescent="0.35">
      <c r="M11" s="23" t="s">
        <v>5</v>
      </c>
      <c r="N11" s="20">
        <v>6.2E-2</v>
      </c>
      <c r="O11" s="22">
        <f t="shared" si="0"/>
        <v>2.0625415834996677</v>
      </c>
      <c r="Q11" s="20">
        <v>6</v>
      </c>
      <c r="R11" s="20">
        <v>2.2959999999999998</v>
      </c>
      <c r="S11" s="20">
        <v>1E-3</v>
      </c>
      <c r="T11" s="20">
        <v>1</v>
      </c>
      <c r="U11" s="20">
        <f t="shared" si="1"/>
        <v>2295.9999999999995</v>
      </c>
      <c r="W11" s="4"/>
      <c r="X11" s="4"/>
      <c r="Y11" s="4"/>
      <c r="Z11" s="4"/>
      <c r="AA11" s="4"/>
      <c r="AB11" s="4"/>
      <c r="AC11" s="5"/>
    </row>
    <row r="12" spans="2:29" ht="15.5" x14ac:dyDescent="0.35">
      <c r="M12" s="24" t="s">
        <v>95</v>
      </c>
      <c r="N12" s="21">
        <f>N6+N7+N8+N9+N10+N11</f>
        <v>3.0059999999999998</v>
      </c>
      <c r="O12" s="25">
        <f>SUM(O6:O11)</f>
        <v>100</v>
      </c>
      <c r="Q12" s="20">
        <v>7</v>
      </c>
      <c r="R12" s="20">
        <v>2.2400000000000002</v>
      </c>
      <c r="S12" s="20">
        <v>1E-3</v>
      </c>
      <c r="T12" s="20">
        <v>1</v>
      </c>
      <c r="U12" s="20">
        <f t="shared" si="1"/>
        <v>2240</v>
      </c>
      <c r="W12" s="4"/>
      <c r="X12" s="4"/>
      <c r="Y12" s="4"/>
      <c r="Z12" s="4"/>
      <c r="AA12" s="4"/>
      <c r="AB12" s="4"/>
      <c r="AC12" s="5"/>
    </row>
    <row r="13" spans="2:29" ht="15.5" x14ac:dyDescent="0.35">
      <c r="M13" s="37" t="s">
        <v>43</v>
      </c>
      <c r="N13" s="14"/>
      <c r="O13" s="39">
        <f>(0.25*O6+3.4*O7+8.15*O8+11*O9+14*O10+18*O11)/100</f>
        <v>12.043845642049234</v>
      </c>
      <c r="Q13" s="20">
        <v>8</v>
      </c>
      <c r="R13" s="20">
        <v>2.238</v>
      </c>
      <c r="S13" s="20">
        <v>1E-3</v>
      </c>
      <c r="T13" s="20">
        <v>1</v>
      </c>
      <c r="U13" s="20">
        <f t="shared" si="1"/>
        <v>2238</v>
      </c>
      <c r="W13" s="4"/>
      <c r="X13" s="4"/>
      <c r="Y13" s="4"/>
      <c r="Z13" s="4"/>
      <c r="AA13" s="4"/>
      <c r="AB13" s="4"/>
      <c r="AC13" s="5"/>
    </row>
    <row r="14" spans="2:29" ht="15.5" x14ac:dyDescent="0.35">
      <c r="M14" s="37" t="s">
        <v>96</v>
      </c>
      <c r="N14" s="38"/>
      <c r="O14" s="39">
        <f>O6+O7+O8</f>
        <v>8.7159015302727898</v>
      </c>
      <c r="Q14" s="20">
        <v>9</v>
      </c>
      <c r="R14" s="20">
        <v>2.2559999999999998</v>
      </c>
      <c r="S14" s="20">
        <v>1E-3</v>
      </c>
      <c r="T14" s="20">
        <v>1</v>
      </c>
      <c r="U14" s="20">
        <f t="shared" si="1"/>
        <v>2255.9999999999995</v>
      </c>
    </row>
    <row r="15" spans="2:29" ht="15.5" x14ac:dyDescent="0.35">
      <c r="M15" s="37" t="s">
        <v>97</v>
      </c>
      <c r="N15" s="38"/>
      <c r="O15" s="39">
        <f>O9+O10+O11</f>
        <v>91.284098469727212</v>
      </c>
      <c r="Q15" s="20">
        <v>10</v>
      </c>
      <c r="R15" s="20">
        <v>2.1819999999999999</v>
      </c>
      <c r="S15" s="20">
        <v>1E-3</v>
      </c>
      <c r="T15" s="20">
        <v>1</v>
      </c>
      <c r="U15" s="20">
        <f t="shared" si="1"/>
        <v>2182</v>
      </c>
    </row>
    <row r="16" spans="2:29" ht="15.5" x14ac:dyDescent="0.35">
      <c r="M16" s="37" t="s">
        <v>98</v>
      </c>
      <c r="N16" s="38"/>
      <c r="O16" s="39">
        <f>$O$11</f>
        <v>2.0625415834996677</v>
      </c>
      <c r="Q16" s="27" t="s">
        <v>99</v>
      </c>
      <c r="R16" s="27"/>
      <c r="S16" s="27"/>
      <c r="T16" s="27"/>
      <c r="U16" s="25">
        <f>AVERAGE(U6:U15)</f>
        <v>2253.1999999999998</v>
      </c>
    </row>
    <row r="19" spans="13:24" ht="23.5" x14ac:dyDescent="0.55000000000000004">
      <c r="M19" s="3" t="s">
        <v>100</v>
      </c>
      <c r="N19" s="2"/>
      <c r="Q19" s="3" t="s">
        <v>101</v>
      </c>
      <c r="R19" s="2"/>
      <c r="S19" s="2"/>
      <c r="T19" s="2"/>
      <c r="U19" s="2"/>
      <c r="X19" s="9"/>
    </row>
    <row r="21" spans="13:24" ht="15.5" x14ac:dyDescent="0.35">
      <c r="M21" s="20"/>
      <c r="N21" s="20"/>
      <c r="Q21" s="20"/>
      <c r="R21" s="19"/>
      <c r="S21" s="19"/>
      <c r="T21" s="19"/>
    </row>
    <row r="22" spans="13:24" ht="17.5" x14ac:dyDescent="0.35">
      <c r="M22" s="19"/>
      <c r="N22" s="21" t="s">
        <v>102</v>
      </c>
      <c r="Q22" s="19"/>
      <c r="R22" s="20" t="s">
        <v>11</v>
      </c>
      <c r="S22" s="20" t="s">
        <v>12</v>
      </c>
      <c r="T22" s="27" t="s">
        <v>103</v>
      </c>
      <c r="U22" s="8"/>
      <c r="V22" s="8"/>
    </row>
    <row r="23" spans="13:24" ht="15.5" x14ac:dyDescent="0.35">
      <c r="M23" s="20">
        <v>1</v>
      </c>
      <c r="N23" s="22">
        <f>((W41-T23)/W41)*100</f>
        <v>16.466492058450438</v>
      </c>
      <c r="Q23" s="20">
        <v>1</v>
      </c>
      <c r="R23" s="20">
        <v>200</v>
      </c>
      <c r="S23" s="20">
        <v>50</v>
      </c>
      <c r="T23" s="22">
        <f>(R23/S23)*1000</f>
        <v>4000</v>
      </c>
    </row>
    <row r="24" spans="13:24" ht="15.5" x14ac:dyDescent="0.35">
      <c r="M24" s="20">
        <v>2</v>
      </c>
      <c r="N24" s="22">
        <f>((W41-T24)/W41)*100</f>
        <v>12.985929227552534</v>
      </c>
      <c r="Q24" s="20">
        <v>2</v>
      </c>
      <c r="R24" s="20">
        <v>200</v>
      </c>
      <c r="S24" s="20">
        <v>48</v>
      </c>
      <c r="T24" s="22">
        <f>(R24/S24)*1000</f>
        <v>4166.666666666667</v>
      </c>
    </row>
    <row r="25" spans="13:24" ht="15.5" x14ac:dyDescent="0.35">
      <c r="M25" s="20">
        <v>3</v>
      </c>
      <c r="N25" s="22">
        <f>((W41-T25)/W41)*100</f>
        <v>18.10440397887298</v>
      </c>
      <c r="Q25" s="20">
        <v>3</v>
      </c>
      <c r="R25" s="20">
        <v>200</v>
      </c>
      <c r="S25" s="20">
        <v>51</v>
      </c>
      <c r="T25" s="22">
        <f>(R25/S25)*1000</f>
        <v>3921.5686274509803</v>
      </c>
    </row>
    <row r="26" spans="13:24" ht="15.5" x14ac:dyDescent="0.35">
      <c r="M26" s="20">
        <v>4</v>
      </c>
      <c r="N26" s="22">
        <f>((W41-T26)/W41)*100</f>
        <v>12.985929227552534</v>
      </c>
      <c r="Q26" s="20">
        <v>4</v>
      </c>
      <c r="R26" s="20">
        <v>200</v>
      </c>
      <c r="S26" s="20">
        <v>48</v>
      </c>
      <c r="T26" s="22">
        <f>(R26/S26)*1000</f>
        <v>4166.666666666667</v>
      </c>
    </row>
    <row r="27" spans="13:24" ht="15.5" x14ac:dyDescent="0.35">
      <c r="M27" s="20">
        <v>5</v>
      </c>
      <c r="N27" s="22">
        <f>((W41-T27)/W41)*100</f>
        <v>14.761726590255547</v>
      </c>
      <c r="Q27" s="20">
        <v>5</v>
      </c>
      <c r="R27" s="20">
        <v>200</v>
      </c>
      <c r="S27" s="20">
        <v>49</v>
      </c>
      <c r="T27" s="22">
        <f>(R27/S27)*1000</f>
        <v>4081.6326530612246</v>
      </c>
    </row>
    <row r="28" spans="13:24" ht="15.5" x14ac:dyDescent="0.35">
      <c r="M28" s="27" t="s">
        <v>99</v>
      </c>
      <c r="N28" s="25">
        <f>AVERAGE(N23:N27)</f>
        <v>15.060896216536808</v>
      </c>
      <c r="Q28" s="27" t="s">
        <v>99</v>
      </c>
      <c r="R28" s="27"/>
      <c r="S28" s="27"/>
      <c r="T28" s="25">
        <f>AVERAGE(T23:T27)</f>
        <v>4067.3069227691076</v>
      </c>
    </row>
    <row r="31" spans="13:24" ht="23.5" x14ac:dyDescent="0.55000000000000004">
      <c r="M31" s="3" t="s">
        <v>104</v>
      </c>
      <c r="Q31" s="3" t="s">
        <v>105</v>
      </c>
      <c r="R31" s="2"/>
      <c r="S31" s="2"/>
    </row>
    <row r="32" spans="13:24" ht="15.5" x14ac:dyDescent="0.35">
      <c r="M32" s="20">
        <v>0</v>
      </c>
    </row>
    <row r="33" spans="2:29" ht="15.5" x14ac:dyDescent="0.35">
      <c r="Q33" s="20"/>
      <c r="R33" s="19"/>
      <c r="S33" s="19"/>
      <c r="T33" s="19"/>
      <c r="U33" s="19"/>
      <c r="V33" s="19"/>
      <c r="W33" s="19"/>
    </row>
    <row r="34" spans="2:29" ht="17.5" x14ac:dyDescent="0.35">
      <c r="Q34" s="20"/>
      <c r="R34" s="20" t="s">
        <v>6</v>
      </c>
      <c r="S34" s="20" t="s">
        <v>7</v>
      </c>
      <c r="T34" s="20" t="s">
        <v>8</v>
      </c>
      <c r="U34" s="20" t="s">
        <v>9</v>
      </c>
      <c r="V34" s="20" t="s">
        <v>10</v>
      </c>
      <c r="W34" s="40" t="s">
        <v>106</v>
      </c>
      <c r="X34" s="41"/>
      <c r="Y34" s="41"/>
      <c r="Z34" s="41"/>
    </row>
    <row r="35" spans="2:29" ht="15.5" x14ac:dyDescent="0.35">
      <c r="Q35" s="20">
        <v>1</v>
      </c>
      <c r="R35" s="20">
        <v>73.150000000000006</v>
      </c>
      <c r="S35" s="20">
        <v>43.91</v>
      </c>
      <c r="T35" s="20">
        <v>139.54</v>
      </c>
      <c r="U35" s="20">
        <f>T35-S35</f>
        <v>95.63</v>
      </c>
      <c r="V35" s="20">
        <v>148.87</v>
      </c>
      <c r="W35" s="22">
        <f>((U35/(R35-(V35-U35)))*((1-1.29)+1.29))*1000</f>
        <v>4803.1140130587646</v>
      </c>
    </row>
    <row r="36" spans="2:29" ht="23.5" x14ac:dyDescent="0.55000000000000004">
      <c r="M36" s="3" t="s">
        <v>107</v>
      </c>
      <c r="Q36" s="20">
        <v>2</v>
      </c>
      <c r="R36" s="20">
        <v>72.03</v>
      </c>
      <c r="S36" s="20">
        <v>42.28</v>
      </c>
      <c r="T36" s="20">
        <v>135.97999999999999</v>
      </c>
      <c r="U36" s="20">
        <f>T36-S36</f>
        <v>93.699999999999989</v>
      </c>
      <c r="V36" s="20">
        <v>147.25</v>
      </c>
      <c r="W36" s="22">
        <f>((U36/(R36-(V36-U36)))*((1-1.29)+1.29))*1000</f>
        <v>5070.3463203463225</v>
      </c>
    </row>
    <row r="37" spans="2:29" ht="15.5" x14ac:dyDescent="0.35">
      <c r="M37" s="19" t="s">
        <v>108</v>
      </c>
      <c r="Q37" s="20">
        <v>3</v>
      </c>
      <c r="R37" s="20">
        <v>73.040000000000006</v>
      </c>
      <c r="S37" s="20">
        <v>44.37</v>
      </c>
      <c r="T37" s="20">
        <v>140.91999999999999</v>
      </c>
      <c r="U37" s="20">
        <f>T37-S37</f>
        <v>96.549999999999983</v>
      </c>
      <c r="V37" s="20">
        <v>149.76</v>
      </c>
      <c r="W37" s="22">
        <f>((U37/(R37-(V37-U37)))*((1-1.29)+1.29))*1000</f>
        <v>4868.8855269793239</v>
      </c>
    </row>
    <row r="38" spans="2:29" ht="15.5" x14ac:dyDescent="0.35">
      <c r="M38" t="s">
        <v>109</v>
      </c>
      <c r="Q38" s="20">
        <v>4</v>
      </c>
      <c r="R38" s="20">
        <v>73.069999999999993</v>
      </c>
      <c r="S38" s="20">
        <v>41.4</v>
      </c>
      <c r="T38" s="20">
        <v>145.52000000000001</v>
      </c>
      <c r="U38" s="20">
        <f>T38-S38</f>
        <v>104.12</v>
      </c>
      <c r="V38" s="20">
        <v>155.38</v>
      </c>
      <c r="W38" s="22">
        <f t="shared" ref="W38:W39" si="2">((U38/(R38-(V38-U38)))*((1-1.29)+1.29))*1000</f>
        <v>4773.9569005043559</v>
      </c>
    </row>
    <row r="39" spans="2:29" ht="15.5" x14ac:dyDescent="0.35">
      <c r="Q39" s="20">
        <v>5</v>
      </c>
      <c r="R39" s="20">
        <v>73.010000000000005</v>
      </c>
      <c r="S39" s="20">
        <v>43.01</v>
      </c>
      <c r="T39" s="20">
        <v>141.05000000000001</v>
      </c>
      <c r="U39" s="20">
        <f t="shared" ref="U39" si="3">T39-S39</f>
        <v>98.04000000000002</v>
      </c>
      <c r="V39" s="20">
        <v>148.9</v>
      </c>
      <c r="W39" s="22">
        <f t="shared" si="2"/>
        <v>4426.1851015801321</v>
      </c>
    </row>
    <row r="40" spans="2:29" ht="15.5" x14ac:dyDescent="0.35">
      <c r="Q40" s="20"/>
      <c r="R40" s="20"/>
      <c r="S40" s="20"/>
      <c r="T40" s="20"/>
      <c r="U40" s="20"/>
      <c r="V40" s="20"/>
      <c r="W40" s="22"/>
    </row>
    <row r="41" spans="2:29" ht="15.5" x14ac:dyDescent="0.35">
      <c r="Q41" s="27" t="s">
        <v>99</v>
      </c>
      <c r="R41" s="27"/>
      <c r="S41" s="21"/>
      <c r="T41" s="21"/>
      <c r="U41" s="21"/>
      <c r="V41" s="21"/>
      <c r="W41" s="25">
        <f>AVERAGEA(W35:W39)</f>
        <v>4788.4975724937804</v>
      </c>
    </row>
    <row r="42" spans="2:29" ht="15.5" x14ac:dyDescent="0.35">
      <c r="Q42" s="19"/>
      <c r="R42" s="19"/>
      <c r="S42" s="20"/>
      <c r="T42" s="20"/>
      <c r="U42" s="20"/>
      <c r="V42" s="20"/>
      <c r="W42" s="22"/>
    </row>
    <row r="43" spans="2:29" ht="15.5" x14ac:dyDescent="0.35">
      <c r="Q43" s="19"/>
      <c r="R43" s="19"/>
      <c r="S43" s="20"/>
      <c r="T43" s="20"/>
      <c r="U43" s="20"/>
      <c r="V43" s="20"/>
      <c r="W43" s="22"/>
    </row>
    <row r="44" spans="2:29" ht="15.5" x14ac:dyDescent="0.35">
      <c r="Q44" s="19"/>
      <c r="R44" s="19"/>
      <c r="S44" s="20"/>
      <c r="T44" s="20"/>
      <c r="U44" s="20"/>
      <c r="V44" s="20"/>
      <c r="W44" s="22"/>
    </row>
    <row r="45" spans="2:29" ht="15.5" x14ac:dyDescent="0.35">
      <c r="Q45" s="19"/>
      <c r="R45" s="19"/>
      <c r="S45" s="20"/>
      <c r="T45" s="20"/>
      <c r="U45" s="20"/>
      <c r="V45" s="20"/>
      <c r="W45" s="22"/>
    </row>
    <row r="46" spans="2:29" ht="23.5" x14ac:dyDescent="0.55000000000000004">
      <c r="B46" s="3" t="s">
        <v>110</v>
      </c>
      <c r="C46" s="2"/>
      <c r="D46" s="2"/>
      <c r="E46" s="2"/>
    </row>
    <row r="48" spans="2:29" ht="15.5" x14ac:dyDescent="0.35">
      <c r="B48" s="28" t="s">
        <v>13</v>
      </c>
      <c r="C48" s="28" t="s">
        <v>14</v>
      </c>
      <c r="D48" s="28"/>
      <c r="E48" s="28" t="s">
        <v>15</v>
      </c>
      <c r="F48" s="28" t="s">
        <v>16</v>
      </c>
      <c r="G48" s="28" t="s">
        <v>17</v>
      </c>
      <c r="H48" s="28" t="s">
        <v>18</v>
      </c>
      <c r="I48" s="28" t="s">
        <v>19</v>
      </c>
      <c r="J48" s="28" t="s">
        <v>20</v>
      </c>
      <c r="K48" s="28" t="s">
        <v>21</v>
      </c>
      <c r="L48" s="28" t="s">
        <v>22</v>
      </c>
      <c r="M48" s="28" t="s">
        <v>23</v>
      </c>
      <c r="N48" s="28" t="s">
        <v>24</v>
      </c>
      <c r="O48" s="28" t="s">
        <v>25</v>
      </c>
      <c r="P48" s="28" t="s">
        <v>26</v>
      </c>
      <c r="Q48" s="28" t="s">
        <v>27</v>
      </c>
      <c r="R48" s="28" t="s">
        <v>28</v>
      </c>
      <c r="S48" s="29" t="s">
        <v>29</v>
      </c>
      <c r="T48" s="29" t="s">
        <v>30</v>
      </c>
      <c r="U48" s="29" t="s">
        <v>31</v>
      </c>
      <c r="V48" s="29" t="s">
        <v>32</v>
      </c>
      <c r="W48" s="29" t="s">
        <v>33</v>
      </c>
      <c r="X48" s="29" t="s">
        <v>34</v>
      </c>
      <c r="Y48" s="29" t="s">
        <v>35</v>
      </c>
      <c r="Z48" s="29" t="s">
        <v>36</v>
      </c>
      <c r="AA48" s="29" t="s">
        <v>37</v>
      </c>
      <c r="AB48" s="29" t="s">
        <v>38</v>
      </c>
      <c r="AC48" s="29" t="s">
        <v>111</v>
      </c>
    </row>
    <row r="49" spans="2:29" ht="15.5" x14ac:dyDescent="0.35">
      <c r="B49" s="30">
        <v>1</v>
      </c>
      <c r="C49" s="31" t="s">
        <v>112</v>
      </c>
      <c r="D49" s="30"/>
      <c r="E49" s="30">
        <v>29.37</v>
      </c>
      <c r="F49" s="32">
        <v>68.572999999999993</v>
      </c>
      <c r="G49" s="30" t="s">
        <v>39</v>
      </c>
      <c r="H49" s="30">
        <v>4.8000000000000001E-2</v>
      </c>
      <c r="I49" s="30">
        <v>2.7E-2</v>
      </c>
      <c r="J49" s="30">
        <v>7.2999999999999995E-2</v>
      </c>
      <c r="K49" s="30">
        <v>0.216</v>
      </c>
      <c r="L49" s="30">
        <v>0.11</v>
      </c>
      <c r="M49" s="30" t="s">
        <v>39</v>
      </c>
      <c r="N49" s="30">
        <v>4.1000000000000002E-2</v>
      </c>
      <c r="O49" s="32">
        <v>1.2150000000000001</v>
      </c>
      <c r="P49" s="30">
        <v>0.06</v>
      </c>
      <c r="Q49" s="30">
        <v>1.4E-2</v>
      </c>
      <c r="R49" s="30" t="s">
        <v>39</v>
      </c>
      <c r="S49" s="30">
        <v>0.30199999999999999</v>
      </c>
      <c r="T49" s="30">
        <v>0</v>
      </c>
      <c r="U49" s="30">
        <v>0.20699999999999999</v>
      </c>
      <c r="V49" s="32">
        <v>2.6</v>
      </c>
      <c r="W49" s="30">
        <v>9.5000000000000001E-2</v>
      </c>
      <c r="X49" s="30">
        <v>0.13300000000000001</v>
      </c>
      <c r="Y49" s="30">
        <v>0</v>
      </c>
      <c r="Z49" s="30">
        <v>88.185000000000002</v>
      </c>
      <c r="AA49" s="30">
        <v>98.06</v>
      </c>
      <c r="AB49" s="30">
        <v>94.631</v>
      </c>
      <c r="AC49" s="39">
        <f>(S49+T49)/V49</f>
        <v>0.11615384615384615</v>
      </c>
    </row>
    <row r="50" spans="2:29" ht="15.5" x14ac:dyDescent="0.35">
      <c r="B50" s="20">
        <v>2</v>
      </c>
      <c r="C50" s="33" t="s">
        <v>113</v>
      </c>
      <c r="D50" s="20"/>
      <c r="E50" s="20">
        <v>29.055</v>
      </c>
      <c r="F50" s="34">
        <v>68.668999999999997</v>
      </c>
      <c r="G50" s="20" t="s">
        <v>39</v>
      </c>
      <c r="H50" s="20">
        <v>4.9000000000000002E-2</v>
      </c>
      <c r="I50" s="20">
        <v>0.03</v>
      </c>
      <c r="J50" s="20">
        <v>8.5999999999999993E-2</v>
      </c>
      <c r="K50" s="20">
        <v>0.29799999999999999</v>
      </c>
      <c r="L50" s="20">
        <v>0.11600000000000001</v>
      </c>
      <c r="M50" s="20" t="s">
        <v>39</v>
      </c>
      <c r="N50" s="20">
        <v>4.2000000000000003E-2</v>
      </c>
      <c r="O50" s="34">
        <v>1.22</v>
      </c>
      <c r="P50" s="20">
        <v>5.6000000000000001E-2</v>
      </c>
      <c r="Q50" s="20">
        <v>1.4999999999999999E-2</v>
      </c>
      <c r="R50" s="20" t="s">
        <v>39</v>
      </c>
      <c r="S50" s="20">
        <v>0.41699999999999998</v>
      </c>
      <c r="T50" s="20">
        <v>0</v>
      </c>
      <c r="U50" s="20">
        <v>0.23300000000000001</v>
      </c>
      <c r="V50" s="34">
        <v>2.6120000000000001</v>
      </c>
      <c r="W50" s="20">
        <v>9.7000000000000003E-2</v>
      </c>
      <c r="X50" s="20">
        <v>0.14000000000000001</v>
      </c>
      <c r="Y50" s="20">
        <v>2.5000000000000001E-2</v>
      </c>
      <c r="Z50" s="20">
        <v>88.308000000000007</v>
      </c>
      <c r="AA50" s="20">
        <v>98.197000000000003</v>
      </c>
      <c r="AB50" s="20">
        <v>94.763000000000005</v>
      </c>
      <c r="AC50" s="39">
        <f t="shared" ref="AC50:AC52" si="4">(S50+T50)/V50</f>
        <v>0.15964777947932618</v>
      </c>
    </row>
    <row r="51" spans="2:29" ht="15.5" x14ac:dyDescent="0.35">
      <c r="B51" s="20">
        <v>3</v>
      </c>
      <c r="C51" s="33" t="s">
        <v>114</v>
      </c>
      <c r="D51" s="20"/>
      <c r="E51" s="20">
        <v>30.417000000000002</v>
      </c>
      <c r="F51" s="34">
        <v>67.481999999999999</v>
      </c>
      <c r="G51" s="20" t="s">
        <v>39</v>
      </c>
      <c r="H51" s="20">
        <v>4.8000000000000001E-2</v>
      </c>
      <c r="I51" s="20">
        <v>2.5999999999999999E-2</v>
      </c>
      <c r="J51" s="20">
        <v>9.0999999999999998E-2</v>
      </c>
      <c r="K51" s="20">
        <v>0.19800000000000001</v>
      </c>
      <c r="L51" s="20">
        <v>0.128</v>
      </c>
      <c r="M51" s="20" t="s">
        <v>39</v>
      </c>
      <c r="N51" s="20">
        <v>4.1000000000000002E-2</v>
      </c>
      <c r="O51" s="34">
        <v>1.1579999999999999</v>
      </c>
      <c r="P51" s="20">
        <v>0.06</v>
      </c>
      <c r="Q51" s="20">
        <v>1.9E-2</v>
      </c>
      <c r="R51" s="20" t="s">
        <v>39</v>
      </c>
      <c r="S51" s="20">
        <v>0.27700000000000002</v>
      </c>
      <c r="T51" s="20">
        <v>0</v>
      </c>
      <c r="U51" s="20">
        <v>0.13</v>
      </c>
      <c r="V51" s="34">
        <v>2.4780000000000002</v>
      </c>
      <c r="W51" s="20">
        <v>9.5000000000000001E-2</v>
      </c>
      <c r="X51" s="20">
        <v>0.154</v>
      </c>
      <c r="Y51" s="20">
        <v>0</v>
      </c>
      <c r="Z51" s="20">
        <v>86.781999999999996</v>
      </c>
      <c r="AA51" s="20">
        <v>96.498999999999995</v>
      </c>
      <c r="AB51" s="20">
        <v>93.125</v>
      </c>
      <c r="AC51" s="39">
        <f t="shared" si="4"/>
        <v>0.11178369652945924</v>
      </c>
    </row>
    <row r="52" spans="2:29" ht="15.5" x14ac:dyDescent="0.35">
      <c r="B52" s="20">
        <v>4</v>
      </c>
      <c r="C52" s="33" t="s">
        <v>115</v>
      </c>
      <c r="D52" s="20"/>
      <c r="E52" s="20">
        <v>30.756</v>
      </c>
      <c r="F52" s="34">
        <v>66.018000000000001</v>
      </c>
      <c r="G52" s="20" t="s">
        <v>39</v>
      </c>
      <c r="H52" s="20">
        <v>3.9E-2</v>
      </c>
      <c r="I52" s="20">
        <v>0.02</v>
      </c>
      <c r="J52" s="20">
        <v>7.8E-2</v>
      </c>
      <c r="K52" s="20">
        <v>0.14799999999999999</v>
      </c>
      <c r="L52" s="20">
        <v>0.122</v>
      </c>
      <c r="M52" s="20" t="s">
        <v>39</v>
      </c>
      <c r="N52" s="20">
        <v>4.2000000000000003E-2</v>
      </c>
      <c r="O52" s="34">
        <v>2.3969999999999998</v>
      </c>
      <c r="P52" s="20">
        <v>5.3999999999999999E-2</v>
      </c>
      <c r="Q52" s="20">
        <v>1.6E-2</v>
      </c>
      <c r="R52" s="20" t="s">
        <v>39</v>
      </c>
      <c r="S52" s="20">
        <v>0.20799999999999999</v>
      </c>
      <c r="T52" s="20">
        <v>0</v>
      </c>
      <c r="U52" s="20">
        <v>0.20699999999999999</v>
      </c>
      <c r="V52" s="34">
        <v>5.1289999999999996</v>
      </c>
      <c r="W52" s="20">
        <v>9.7000000000000003E-2</v>
      </c>
      <c r="X52" s="20">
        <v>0.14699999999999999</v>
      </c>
      <c r="Y52" s="20">
        <v>2.7E-2</v>
      </c>
      <c r="Z52" s="20">
        <v>84.899000000000001</v>
      </c>
      <c r="AA52" s="20">
        <v>94.405000000000001</v>
      </c>
      <c r="AB52" s="20">
        <v>91.103999999999999</v>
      </c>
      <c r="AC52" s="39">
        <f t="shared" si="4"/>
        <v>4.0553714174302986E-2</v>
      </c>
    </row>
    <row r="53" spans="2:29" x14ac:dyDescent="0.35">
      <c r="B53" s="4"/>
      <c r="C53" s="6"/>
      <c r="D53" s="4"/>
      <c r="E53" s="4"/>
      <c r="F53" s="11"/>
      <c r="G53" s="4"/>
      <c r="H53" s="4"/>
      <c r="I53" s="4"/>
      <c r="J53" s="4"/>
      <c r="K53" s="4"/>
      <c r="L53" s="4"/>
      <c r="M53" s="4"/>
      <c r="N53" s="4"/>
      <c r="O53" s="11"/>
      <c r="P53" s="4"/>
      <c r="Q53" s="4"/>
      <c r="R53" s="4"/>
      <c r="S53" s="4"/>
      <c r="T53" s="4"/>
      <c r="U53" s="4"/>
      <c r="V53" s="11"/>
      <c r="W53" s="4"/>
      <c r="X53" s="4"/>
      <c r="Y53" s="4"/>
      <c r="Z53" s="4"/>
      <c r="AA53" s="4"/>
      <c r="AB53" s="4"/>
    </row>
    <row r="54" spans="2:29" x14ac:dyDescent="0.35">
      <c r="B54" s="4"/>
      <c r="C54" s="6"/>
      <c r="D54" s="4"/>
      <c r="E54" s="4"/>
      <c r="F54" s="11"/>
      <c r="G54" s="4"/>
      <c r="H54" s="4"/>
      <c r="I54" s="4"/>
      <c r="J54" s="4"/>
      <c r="K54" s="4"/>
      <c r="L54" s="4"/>
      <c r="M54" s="4"/>
      <c r="N54" s="4"/>
      <c r="O54" s="11"/>
      <c r="P54" s="4"/>
      <c r="Q54" s="4"/>
      <c r="R54" s="4"/>
      <c r="S54" s="4"/>
      <c r="T54" s="4"/>
      <c r="U54" s="4"/>
      <c r="V54" s="11"/>
      <c r="W54" s="4"/>
      <c r="X54" s="4"/>
      <c r="Y54" s="4"/>
      <c r="Z54" s="4"/>
      <c r="AA54" s="4"/>
      <c r="AB54" s="4"/>
    </row>
    <row r="55" spans="2:29" ht="23.5" x14ac:dyDescent="0.55000000000000004">
      <c r="B55" s="3" t="s">
        <v>116</v>
      </c>
      <c r="C55" s="2"/>
      <c r="D55" s="2"/>
      <c r="E55" s="2"/>
    </row>
    <row r="56" spans="2:29" ht="23.5" x14ac:dyDescent="0.55000000000000004">
      <c r="B56" s="9"/>
    </row>
    <row r="57" spans="2:29" ht="28.5" x14ac:dyDescent="0.65">
      <c r="B57" s="9"/>
      <c r="F57" s="16" t="s">
        <v>40</v>
      </c>
      <c r="G57" s="16"/>
      <c r="H57" s="17"/>
      <c r="M57" s="13"/>
      <c r="N57" s="18" t="s">
        <v>41</v>
      </c>
      <c r="S57" s="18" t="s">
        <v>42</v>
      </c>
    </row>
    <row r="91" spans="5:20" x14ac:dyDescent="0.35">
      <c r="P91" s="15"/>
    </row>
    <row r="92" spans="5:20" s="19" customFormat="1" ht="15.5" x14ac:dyDescent="0.35">
      <c r="E92" s="33" t="s">
        <v>117</v>
      </c>
      <c r="H92" s="35">
        <f>$O$10</f>
        <v>38.789088489687295</v>
      </c>
      <c r="M92" s="33" t="s">
        <v>117</v>
      </c>
      <c r="N92" s="35">
        <f>$O$9</f>
        <v>50.432468396540251</v>
      </c>
      <c r="P92" s="36"/>
      <c r="R92" s="33" t="s">
        <v>90</v>
      </c>
      <c r="T92" s="35">
        <f>$O$8</f>
        <v>8.383233532934133</v>
      </c>
    </row>
    <row r="93" spans="5:20" s="19" customFormat="1" ht="15.5" x14ac:dyDescent="0.35">
      <c r="E93" s="33" t="s">
        <v>118</v>
      </c>
      <c r="H93" s="35">
        <f>$F$50</f>
        <v>68.668999999999997</v>
      </c>
      <c r="M93" s="33" t="s">
        <v>118</v>
      </c>
      <c r="N93" s="35">
        <f>$F$51</f>
        <v>67.481999999999999</v>
      </c>
      <c r="P93" s="36"/>
      <c r="R93" s="33" t="s">
        <v>118</v>
      </c>
      <c r="T93" s="35">
        <f>$F$52</f>
        <v>66.018000000000001</v>
      </c>
    </row>
    <row r="94" spans="5:20" s="19" customFormat="1" ht="17.5" x14ac:dyDescent="0.45">
      <c r="E94" s="33" t="s">
        <v>119</v>
      </c>
      <c r="H94" s="35">
        <f>$V$50</f>
        <v>2.6120000000000001</v>
      </c>
      <c r="M94" s="33" t="s">
        <v>120</v>
      </c>
      <c r="N94" s="35">
        <f>$V$51</f>
        <v>2.4780000000000002</v>
      </c>
      <c r="R94" s="33" t="s">
        <v>120</v>
      </c>
      <c r="T94" s="35">
        <f>$V$52</f>
        <v>5.1289999999999996</v>
      </c>
    </row>
    <row r="98" spans="2:6" ht="23.5" x14ac:dyDescent="0.55000000000000004">
      <c r="B98" s="3" t="s">
        <v>121</v>
      </c>
      <c r="C98" s="2"/>
      <c r="D98" s="2"/>
      <c r="E98" s="2"/>
      <c r="F98" s="2"/>
    </row>
    <row r="115" spans="2:8" ht="23.5" x14ac:dyDescent="0.55000000000000004">
      <c r="B115" s="3" t="s">
        <v>122</v>
      </c>
      <c r="C115" s="2"/>
      <c r="D115" s="2"/>
      <c r="E115" s="2"/>
      <c r="F115" s="2"/>
    </row>
    <row r="117" spans="2:8" ht="18.5" x14ac:dyDescent="0.45">
      <c r="B117" s="1"/>
      <c r="C117" s="19"/>
      <c r="D117" s="19"/>
      <c r="E117" s="27" t="s">
        <v>123</v>
      </c>
      <c r="G117" s="27" t="s">
        <v>124</v>
      </c>
      <c r="H117" s="8"/>
    </row>
    <row r="118" spans="2:8" ht="18.5" x14ac:dyDescent="0.45">
      <c r="B118" s="1"/>
      <c r="C118" s="19" t="s">
        <v>125</v>
      </c>
      <c r="D118" s="19"/>
      <c r="E118" s="20" t="s">
        <v>126</v>
      </c>
      <c r="F118" s="19"/>
      <c r="G118" s="20" t="s">
        <v>45</v>
      </c>
    </row>
    <row r="119" spans="2:8" ht="18.5" x14ac:dyDescent="0.45">
      <c r="B119" s="1"/>
      <c r="C119" s="19" t="s">
        <v>127</v>
      </c>
      <c r="D119" s="19"/>
      <c r="E119" s="20" t="s">
        <v>128</v>
      </c>
      <c r="F119" s="19"/>
      <c r="G119" s="20" t="s">
        <v>47</v>
      </c>
    </row>
    <row r="120" spans="2:8" ht="18.5" x14ac:dyDescent="0.45">
      <c r="B120" s="1"/>
      <c r="C120" s="19" t="s">
        <v>129</v>
      </c>
      <c r="D120" s="19"/>
      <c r="E120" s="20" t="s">
        <v>126</v>
      </c>
      <c r="F120" s="19"/>
      <c r="G120" s="20" t="s">
        <v>48</v>
      </c>
    </row>
    <row r="121" spans="2:8" ht="18.5" x14ac:dyDescent="0.45">
      <c r="B121" s="1"/>
      <c r="C121" s="19" t="s">
        <v>130</v>
      </c>
      <c r="D121" s="19"/>
      <c r="E121" s="20"/>
      <c r="F121" s="19"/>
      <c r="G121" s="20">
        <v>1500</v>
      </c>
    </row>
    <row r="122" spans="2:8" ht="18.5" x14ac:dyDescent="0.45">
      <c r="B122" s="1"/>
      <c r="C122" s="19" t="s">
        <v>131</v>
      </c>
      <c r="D122" s="19"/>
      <c r="E122" s="20"/>
      <c r="F122" s="19"/>
      <c r="G122" s="20" t="s">
        <v>46</v>
      </c>
    </row>
    <row r="123" spans="2:8" ht="18.5" x14ac:dyDescent="0.45">
      <c r="B123" s="1"/>
      <c r="C123" s="19" t="s">
        <v>132</v>
      </c>
      <c r="D123" s="19"/>
      <c r="E123" s="20"/>
      <c r="F123" s="19"/>
      <c r="G123" s="20" t="s">
        <v>46</v>
      </c>
    </row>
    <row r="124" spans="2:8" ht="18.5" x14ac:dyDescent="0.45">
      <c r="B124" s="1"/>
      <c r="C124" s="19" t="s">
        <v>133</v>
      </c>
      <c r="D124" s="19"/>
      <c r="E124" s="20"/>
      <c r="F124" s="19"/>
      <c r="G124" s="20" t="s">
        <v>46</v>
      </c>
    </row>
    <row r="125" spans="2:8" ht="18.5" x14ac:dyDescent="0.45">
      <c r="B125" s="1"/>
    </row>
    <row r="126" spans="2:8" ht="18.5" x14ac:dyDescent="0.45">
      <c r="B126" s="1"/>
    </row>
    <row r="131" spans="2:7" ht="23.5" x14ac:dyDescent="0.55000000000000004">
      <c r="B131" s="3" t="s">
        <v>134</v>
      </c>
      <c r="C131" s="2"/>
      <c r="D131" s="2"/>
      <c r="E131" s="2"/>
      <c r="F131" s="2"/>
    </row>
    <row r="133" spans="2:7" ht="15" customHeight="1" x14ac:dyDescent="0.35">
      <c r="C133" s="57" t="s">
        <v>135</v>
      </c>
      <c r="D133" s="57"/>
      <c r="E133" s="57"/>
      <c r="F133" s="57"/>
      <c r="G133" s="57"/>
    </row>
    <row r="134" spans="2:7" ht="15" customHeight="1" x14ac:dyDescent="0.35">
      <c r="C134" s="57"/>
      <c r="D134" s="57"/>
      <c r="E134" s="57"/>
      <c r="F134" s="57"/>
      <c r="G134" s="57"/>
    </row>
    <row r="135" spans="2:7" ht="15" customHeight="1" x14ac:dyDescent="0.35">
      <c r="C135" s="57"/>
      <c r="D135" s="57"/>
      <c r="E135" s="57"/>
      <c r="F135" s="57"/>
      <c r="G135" s="57"/>
    </row>
    <row r="136" spans="2:7" ht="15" customHeight="1" x14ac:dyDescent="0.35">
      <c r="C136" s="57"/>
      <c r="D136" s="57"/>
      <c r="E136" s="57"/>
      <c r="F136" s="57"/>
      <c r="G136" s="57"/>
    </row>
    <row r="137" spans="2:7" ht="15" customHeight="1" x14ac:dyDescent="0.35">
      <c r="C137" s="57"/>
      <c r="D137" s="57"/>
      <c r="E137" s="57"/>
      <c r="F137" s="57"/>
      <c r="G137" s="57"/>
    </row>
    <row r="138" spans="2:7" ht="15" customHeight="1" x14ac:dyDescent="0.35">
      <c r="C138" s="57"/>
      <c r="D138" s="57"/>
      <c r="E138" s="57"/>
      <c r="F138" s="57"/>
      <c r="G138" s="57"/>
    </row>
    <row r="139" spans="2:7" ht="15" customHeight="1" x14ac:dyDescent="0.35">
      <c r="C139" s="57"/>
      <c r="D139" s="57"/>
      <c r="E139" s="57"/>
      <c r="F139" s="57"/>
      <c r="G139" s="57"/>
    </row>
    <row r="140" spans="2:7" ht="15" customHeight="1" x14ac:dyDescent="0.35">
      <c r="C140" s="57"/>
      <c r="D140" s="57"/>
      <c r="E140" s="57"/>
      <c r="F140" s="57"/>
      <c r="G140" s="57"/>
    </row>
    <row r="141" spans="2:7" ht="15" customHeight="1" x14ac:dyDescent="0.35">
      <c r="C141" s="57"/>
      <c r="D141" s="57"/>
      <c r="E141" s="57"/>
      <c r="F141" s="57"/>
      <c r="G141" s="57"/>
    </row>
    <row r="142" spans="2:7" x14ac:dyDescent="0.35">
      <c r="C142" s="57"/>
      <c r="D142" s="57"/>
      <c r="E142" s="57"/>
      <c r="F142" s="57"/>
      <c r="G142" s="57"/>
    </row>
    <row r="143" spans="2:7" x14ac:dyDescent="0.35">
      <c r="C143" s="57"/>
      <c r="D143" s="57"/>
      <c r="E143" s="57"/>
      <c r="F143" s="57"/>
      <c r="G143" s="57"/>
    </row>
    <row r="144" spans="2:7" x14ac:dyDescent="0.35">
      <c r="C144" s="57"/>
      <c r="D144" s="57"/>
      <c r="E144" s="57"/>
      <c r="F144" s="57"/>
      <c r="G144" s="57"/>
    </row>
    <row r="146" spans="3:7" ht="15.5" x14ac:dyDescent="0.35">
      <c r="C146" s="27" t="s">
        <v>136</v>
      </c>
      <c r="G146" s="27" t="s">
        <v>137</v>
      </c>
    </row>
    <row r="148" spans="3:7" ht="15.5" x14ac:dyDescent="0.35">
      <c r="C148" s="19" t="s">
        <v>138</v>
      </c>
      <c r="D148" s="19"/>
      <c r="E148" s="38" t="s">
        <v>139</v>
      </c>
      <c r="G148" t="s">
        <v>49</v>
      </c>
    </row>
    <row r="149" spans="3:7" ht="15.5" x14ac:dyDescent="0.35">
      <c r="C149" s="19" t="s">
        <v>140</v>
      </c>
      <c r="E149" s="38" t="s">
        <v>141</v>
      </c>
      <c r="G149" t="s">
        <v>50</v>
      </c>
    </row>
    <row r="161" spans="2:8" ht="23.5" x14ac:dyDescent="0.55000000000000004">
      <c r="B161" s="3" t="s">
        <v>142</v>
      </c>
      <c r="C161" s="2"/>
      <c r="D161" s="2"/>
      <c r="E161" s="2"/>
      <c r="F161" s="2"/>
      <c r="G161" s="2"/>
      <c r="H161" s="2"/>
    </row>
    <row r="163" spans="2:8" x14ac:dyDescent="0.35">
      <c r="B163" s="8" t="s">
        <v>102</v>
      </c>
      <c r="C163" s="42"/>
      <c r="D163">
        <v>2.5299999999999998</v>
      </c>
    </row>
    <row r="179" spans="2:8" ht="23.5" x14ac:dyDescent="0.55000000000000004">
      <c r="B179" s="3" t="s">
        <v>143</v>
      </c>
      <c r="C179" s="2"/>
      <c r="D179" s="2"/>
      <c r="E179" s="2"/>
      <c r="F179" s="2"/>
    </row>
    <row r="180" spans="2:8" ht="15.75" customHeight="1" x14ac:dyDescent="0.55000000000000004">
      <c r="B180" s="9"/>
    </row>
    <row r="181" spans="2:8" ht="15.5" x14ac:dyDescent="0.35">
      <c r="B181" s="20" t="s">
        <v>144</v>
      </c>
      <c r="C181" s="4"/>
      <c r="F181" s="19"/>
      <c r="G181" s="19"/>
      <c r="H181" s="19"/>
    </row>
    <row r="182" spans="2:8" ht="15.5" x14ac:dyDescent="0.35">
      <c r="B182" s="20" t="s">
        <v>145</v>
      </c>
      <c r="C182" s="4" t="s">
        <v>146</v>
      </c>
      <c r="F182" s="19"/>
      <c r="G182" s="19"/>
      <c r="H182" s="19"/>
    </row>
    <row r="183" spans="2:8" ht="15.5" x14ac:dyDescent="0.35">
      <c r="B183" s="20" t="s">
        <v>44</v>
      </c>
      <c r="C183" s="4" t="s">
        <v>63</v>
      </c>
      <c r="F183" s="19" t="s">
        <v>147</v>
      </c>
      <c r="G183" s="19"/>
      <c r="H183" s="19"/>
    </row>
    <row r="184" spans="2:8" ht="15.5" x14ac:dyDescent="0.35">
      <c r="B184" s="20" t="s">
        <v>51</v>
      </c>
      <c r="C184" s="20">
        <v>10</v>
      </c>
      <c r="F184" s="44" t="s">
        <v>59</v>
      </c>
      <c r="G184" s="45">
        <v>10.64</v>
      </c>
    </row>
    <row r="185" spans="2:8" ht="15.5" x14ac:dyDescent="0.35">
      <c r="B185" s="23" t="s">
        <v>54</v>
      </c>
      <c r="C185" s="20">
        <v>8.9359999999999999</v>
      </c>
      <c r="F185" s="44" t="s">
        <v>60</v>
      </c>
      <c r="G185" s="45">
        <v>4.76</v>
      </c>
    </row>
    <row r="186" spans="2:8" ht="15.5" x14ac:dyDescent="0.35">
      <c r="B186" s="23" t="s">
        <v>55</v>
      </c>
      <c r="C186" s="20">
        <v>0.58799999999999997</v>
      </c>
      <c r="F186" s="43" t="s">
        <v>61</v>
      </c>
      <c r="G186" s="14">
        <v>4.34</v>
      </c>
    </row>
    <row r="187" spans="2:8" ht="15.5" x14ac:dyDescent="0.35">
      <c r="B187" s="23" t="s">
        <v>56</v>
      </c>
      <c r="C187" s="20">
        <v>4.2000000000000003E-2</v>
      </c>
      <c r="F187" s="43" t="s">
        <v>62</v>
      </c>
      <c r="G187" s="14">
        <v>3.74</v>
      </c>
    </row>
    <row r="188" spans="2:8" ht="15.5" x14ac:dyDescent="0.35">
      <c r="B188" s="23" t="s">
        <v>57</v>
      </c>
      <c r="C188" s="20">
        <v>2.5999999999999999E-2</v>
      </c>
    </row>
    <row r="189" spans="2:8" ht="15.5" x14ac:dyDescent="0.35">
      <c r="B189" s="23" t="s">
        <v>52</v>
      </c>
      <c r="C189" s="20">
        <v>2.8000000000000001E-2</v>
      </c>
    </row>
    <row r="190" spans="2:8" ht="15.5" x14ac:dyDescent="0.35">
      <c r="B190" s="23" t="s">
        <v>53</v>
      </c>
      <c r="C190" s="20">
        <v>6.0000000000000001E-3</v>
      </c>
    </row>
    <row r="191" spans="2:8" ht="15.5" x14ac:dyDescent="0.35">
      <c r="B191" s="23" t="s">
        <v>58</v>
      </c>
      <c r="C191" s="20">
        <v>0.374</v>
      </c>
    </row>
    <row r="193" spans="2:10" ht="23.5" x14ac:dyDescent="0.55000000000000004">
      <c r="B193" s="3" t="s">
        <v>148</v>
      </c>
      <c r="C193" s="2"/>
      <c r="D193" s="2"/>
      <c r="E193" s="2"/>
      <c r="F193" s="2"/>
    </row>
    <row r="194" spans="2:10" ht="15.75" customHeight="1" x14ac:dyDescent="0.55000000000000004">
      <c r="B194" s="9"/>
    </row>
    <row r="195" spans="2:10" ht="15.5" x14ac:dyDescent="0.35">
      <c r="B195" s="19" t="s">
        <v>149</v>
      </c>
    </row>
    <row r="196" spans="2:10" ht="15.5" x14ac:dyDescent="0.35">
      <c r="B196" s="54" t="s">
        <v>64</v>
      </c>
      <c r="C196" s="46" t="s">
        <v>65</v>
      </c>
      <c r="D196" s="54" t="s">
        <v>67</v>
      </c>
      <c r="E196" s="58" t="s">
        <v>68</v>
      </c>
      <c r="F196" s="47" t="s">
        <v>69</v>
      </c>
      <c r="G196" s="46" t="s">
        <v>71</v>
      </c>
      <c r="H196" s="54" t="s">
        <v>72</v>
      </c>
      <c r="I196" s="54" t="s">
        <v>73</v>
      </c>
      <c r="J196" s="54" t="s">
        <v>74</v>
      </c>
    </row>
    <row r="197" spans="2:10" ht="15.5" x14ac:dyDescent="0.35">
      <c r="B197" s="54"/>
      <c r="C197" s="46" t="s">
        <v>66</v>
      </c>
      <c r="D197" s="54"/>
      <c r="E197" s="58"/>
      <c r="F197" s="46" t="s">
        <v>70</v>
      </c>
      <c r="G197" s="46" t="s">
        <v>70</v>
      </c>
      <c r="H197" s="54"/>
      <c r="I197" s="54"/>
      <c r="J197" s="54"/>
    </row>
    <row r="198" spans="2:10" ht="15.5" x14ac:dyDescent="0.35">
      <c r="B198" s="48" t="s">
        <v>150</v>
      </c>
      <c r="C198" s="48">
        <v>25</v>
      </c>
      <c r="D198" s="48">
        <v>2255</v>
      </c>
      <c r="E198" s="48">
        <v>647</v>
      </c>
      <c r="F198" s="48">
        <v>1988</v>
      </c>
      <c r="G198" s="48">
        <v>2522</v>
      </c>
      <c r="H198" s="48">
        <v>500</v>
      </c>
      <c r="I198" s="48">
        <v>2350</v>
      </c>
      <c r="J198" s="48">
        <v>3650</v>
      </c>
    </row>
    <row r="201" spans="2:10" ht="23.5" x14ac:dyDescent="0.55000000000000004">
      <c r="B201" s="3" t="s">
        <v>151</v>
      </c>
      <c r="C201" s="2"/>
      <c r="D201" s="2"/>
      <c r="E201" s="2"/>
      <c r="F201" s="2"/>
    </row>
    <row r="203" spans="2:10" x14ac:dyDescent="0.35">
      <c r="B203" s="14" t="s">
        <v>152</v>
      </c>
      <c r="C203" s="14"/>
      <c r="D203" s="14"/>
      <c r="E203" s="14"/>
    </row>
    <row r="205" spans="2:10" x14ac:dyDescent="0.35">
      <c r="B205" s="8" t="s">
        <v>153</v>
      </c>
      <c r="C205" s="8"/>
      <c r="D205" s="8"/>
      <c r="E205" s="8"/>
      <c r="F205" s="8"/>
    </row>
    <row r="208" spans="2:10" ht="23.5" x14ac:dyDescent="0.55000000000000004">
      <c r="B208" s="3" t="s">
        <v>154</v>
      </c>
      <c r="C208" s="2"/>
      <c r="D208" s="2"/>
      <c r="E208" s="2"/>
      <c r="F208" s="2"/>
    </row>
    <row r="209" spans="2:4" ht="17.25" customHeight="1" x14ac:dyDescent="0.55000000000000004">
      <c r="B209" s="9"/>
    </row>
    <row r="210" spans="2:4" x14ac:dyDescent="0.35">
      <c r="B210" s="14" t="s">
        <v>155</v>
      </c>
      <c r="C210" s="14"/>
      <c r="D210" s="14"/>
    </row>
    <row r="225" spans="2:6" x14ac:dyDescent="0.35">
      <c r="B225" s="8" t="s">
        <v>156</v>
      </c>
      <c r="C225" s="8"/>
    </row>
    <row r="227" spans="2:6" ht="23.5" x14ac:dyDescent="0.55000000000000004">
      <c r="B227" s="3" t="s">
        <v>157</v>
      </c>
      <c r="C227" s="2"/>
      <c r="D227" s="2"/>
      <c r="E227" s="2"/>
      <c r="F227" s="2"/>
    </row>
    <row r="229" spans="2:6" x14ac:dyDescent="0.35">
      <c r="B229" s="14" t="s">
        <v>158</v>
      </c>
      <c r="C229" s="14"/>
    </row>
    <row r="231" spans="2:6" ht="17.5" x14ac:dyDescent="0.45">
      <c r="B231" s="20"/>
      <c r="C231" s="20" t="s">
        <v>75</v>
      </c>
      <c r="D231" s="20" t="s">
        <v>159</v>
      </c>
      <c r="E231" s="4"/>
    </row>
    <row r="232" spans="2:6" ht="15.5" x14ac:dyDescent="0.35">
      <c r="B232" s="20" t="s">
        <v>85</v>
      </c>
      <c r="C232" s="21">
        <v>11.69</v>
      </c>
      <c r="D232" s="21">
        <v>100</v>
      </c>
      <c r="E232" s="4"/>
    </row>
    <row r="235" spans="2:6" ht="26.5" x14ac:dyDescent="0.7">
      <c r="B235" s="3" t="s">
        <v>160</v>
      </c>
      <c r="C235" s="2"/>
      <c r="D235" s="2"/>
      <c r="E235" s="2"/>
      <c r="F235" s="2"/>
    </row>
    <row r="239" spans="2:6" x14ac:dyDescent="0.35">
      <c r="C239" s="10" t="s">
        <v>76</v>
      </c>
      <c r="D239" s="10" t="s">
        <v>77</v>
      </c>
    </row>
    <row r="240" spans="2:6" ht="16.5" x14ac:dyDescent="0.45">
      <c r="C240" s="4" t="s">
        <v>79</v>
      </c>
      <c r="D240" s="4" t="s">
        <v>80</v>
      </c>
    </row>
    <row r="241" spans="2:26" x14ac:dyDescent="0.35">
      <c r="B241" s="4" t="s">
        <v>85</v>
      </c>
      <c r="C241" s="7">
        <v>63.53</v>
      </c>
      <c r="D241" s="7" t="s">
        <v>78</v>
      </c>
    </row>
    <row r="246" spans="2:26" ht="23.5" x14ac:dyDescent="0.55000000000000004">
      <c r="B246" s="3" t="s">
        <v>161</v>
      </c>
      <c r="C246" s="2"/>
      <c r="D246" s="2"/>
      <c r="E246" s="2"/>
      <c r="F246" s="2"/>
      <c r="G246" s="2"/>
      <c r="H246" s="2"/>
      <c r="I246" s="2"/>
    </row>
    <row r="248" spans="2:26" x14ac:dyDescent="0.35">
      <c r="B248" s="49" t="s">
        <v>13</v>
      </c>
      <c r="C248" s="50" t="s">
        <v>14</v>
      </c>
      <c r="D248" s="49" t="s">
        <v>162</v>
      </c>
      <c r="E248" s="49" t="s">
        <v>163</v>
      </c>
      <c r="F248" s="49" t="s">
        <v>15</v>
      </c>
      <c r="G248" s="49" t="s">
        <v>16</v>
      </c>
      <c r="H248" s="49" t="s">
        <v>17</v>
      </c>
      <c r="I248" s="49" t="s">
        <v>18</v>
      </c>
      <c r="J248" s="49" t="s">
        <v>19</v>
      </c>
      <c r="K248" s="49" t="s">
        <v>20</v>
      </c>
      <c r="L248" s="49" t="s">
        <v>21</v>
      </c>
      <c r="M248" s="49" t="s">
        <v>22</v>
      </c>
      <c r="N248" s="49" t="s">
        <v>23</v>
      </c>
      <c r="O248" s="49" t="s">
        <v>24</v>
      </c>
      <c r="P248" s="49" t="s">
        <v>25</v>
      </c>
      <c r="Q248" s="49" t="s">
        <v>26</v>
      </c>
      <c r="R248" s="49" t="s">
        <v>27</v>
      </c>
      <c r="S248" s="49" t="s">
        <v>28</v>
      </c>
      <c r="T248" s="51" t="s">
        <v>29</v>
      </c>
      <c r="U248" s="51" t="s">
        <v>30</v>
      </c>
      <c r="V248" s="51" t="s">
        <v>31</v>
      </c>
      <c r="W248" s="51" t="s">
        <v>32</v>
      </c>
      <c r="X248" s="51" t="s">
        <v>33</v>
      </c>
      <c r="Y248" s="51" t="s">
        <v>34</v>
      </c>
      <c r="Z248" s="51" t="s">
        <v>35</v>
      </c>
    </row>
    <row r="249" spans="2:26" x14ac:dyDescent="0.35">
      <c r="B249" s="4">
        <v>1</v>
      </c>
      <c r="C249" s="52" t="s">
        <v>85</v>
      </c>
      <c r="D249" s="53" t="s">
        <v>81</v>
      </c>
      <c r="E249" s="53" t="s">
        <v>82</v>
      </c>
      <c r="F249" s="4">
        <v>22.637</v>
      </c>
      <c r="G249" s="4">
        <v>74.307000000000002</v>
      </c>
      <c r="H249" s="4">
        <v>3.6999999999999998E-2</v>
      </c>
      <c r="I249" s="4">
        <v>4.5999999999999999E-2</v>
      </c>
      <c r="J249" s="4">
        <v>1.9E-2</v>
      </c>
      <c r="K249" s="4">
        <v>5.7000000000000002E-2</v>
      </c>
      <c r="L249" s="4">
        <v>0.19700000000000001</v>
      </c>
      <c r="M249" s="4">
        <v>0.13</v>
      </c>
      <c r="N249" s="4" t="s">
        <v>39</v>
      </c>
      <c r="O249" s="4">
        <v>0.04</v>
      </c>
      <c r="P249" s="4">
        <v>1.4950000000000001</v>
      </c>
      <c r="Q249" s="4">
        <v>6.6000000000000003E-2</v>
      </c>
      <c r="R249" s="4">
        <v>1.7000000000000001E-2</v>
      </c>
      <c r="S249" s="4" t="s">
        <v>39</v>
      </c>
      <c r="T249" s="4">
        <v>0.27600000000000002</v>
      </c>
      <c r="U249" s="4">
        <v>1.097</v>
      </c>
      <c r="V249" s="4">
        <v>0.21099999999999999</v>
      </c>
      <c r="W249" s="4">
        <v>3.1989999999999998</v>
      </c>
      <c r="X249" s="4">
        <v>9.1999999999999998E-2</v>
      </c>
      <c r="Y249" s="4">
        <v>0.157</v>
      </c>
      <c r="Z249" s="4">
        <v>4.8000000000000001E-2</v>
      </c>
    </row>
    <row r="250" spans="2:26" x14ac:dyDescent="0.35">
      <c r="B250" s="4">
        <v>2</v>
      </c>
      <c r="C250" s="52" t="s">
        <v>85</v>
      </c>
      <c r="D250" s="53" t="s">
        <v>81</v>
      </c>
      <c r="E250" s="53" t="s">
        <v>82</v>
      </c>
      <c r="F250" s="4">
        <v>19.949000000000002</v>
      </c>
      <c r="G250" s="4">
        <v>78.528000000000006</v>
      </c>
      <c r="H250" s="4">
        <v>3.2000000000000001E-2</v>
      </c>
      <c r="I250" s="4">
        <v>3.7999999999999999E-2</v>
      </c>
      <c r="J250" s="4">
        <v>2.1000000000000001E-2</v>
      </c>
      <c r="K250" s="4">
        <v>7.4999999999999997E-2</v>
      </c>
      <c r="L250" s="4">
        <v>0.13800000000000001</v>
      </c>
      <c r="M250" s="4">
        <v>9.4E-2</v>
      </c>
      <c r="N250" s="4" t="s">
        <v>39</v>
      </c>
      <c r="O250" s="4">
        <v>4.3999999999999997E-2</v>
      </c>
      <c r="P250" s="4">
        <v>1.8240000000000001</v>
      </c>
      <c r="Q250" s="4">
        <v>0.05</v>
      </c>
      <c r="R250" s="4">
        <v>1.7000000000000001E-2</v>
      </c>
      <c r="S250" s="4" t="s">
        <v>39</v>
      </c>
      <c r="T250" s="4">
        <v>0.193</v>
      </c>
      <c r="U250" s="4">
        <v>0</v>
      </c>
      <c r="V250" s="4">
        <v>0.30399999999999999</v>
      </c>
      <c r="W250" s="4">
        <v>3.9020000000000001</v>
      </c>
      <c r="X250" s="4">
        <v>0.10100000000000001</v>
      </c>
      <c r="Y250" s="4">
        <v>0.114</v>
      </c>
      <c r="Z250" s="4">
        <v>4.1000000000000002E-2</v>
      </c>
    </row>
    <row r="251" spans="2:26" x14ac:dyDescent="0.35">
      <c r="B251" s="4">
        <v>3</v>
      </c>
      <c r="C251" s="52" t="s">
        <v>85</v>
      </c>
      <c r="D251" s="53" t="s">
        <v>81</v>
      </c>
      <c r="E251" s="53" t="s">
        <v>82</v>
      </c>
      <c r="F251" s="4">
        <v>18.739999999999998</v>
      </c>
      <c r="G251" s="4">
        <v>78.152000000000001</v>
      </c>
      <c r="H251" s="4">
        <v>0.53300000000000003</v>
      </c>
      <c r="I251" s="4">
        <v>3.3000000000000002E-2</v>
      </c>
      <c r="J251" s="4">
        <v>2.1999999999999999E-2</v>
      </c>
      <c r="K251" s="4">
        <v>5.3999999999999999E-2</v>
      </c>
      <c r="L251" s="4">
        <v>0.48899999999999999</v>
      </c>
      <c r="M251" s="4">
        <v>0.11799999999999999</v>
      </c>
      <c r="N251" s="4" t="s">
        <v>39</v>
      </c>
      <c r="O251" s="4">
        <v>4.2000000000000003E-2</v>
      </c>
      <c r="P251" s="4">
        <v>1.849</v>
      </c>
      <c r="Q251" s="4">
        <v>4.2000000000000003E-2</v>
      </c>
      <c r="R251" s="4" t="s">
        <v>39</v>
      </c>
      <c r="S251" s="4" t="s">
        <v>39</v>
      </c>
      <c r="T251" s="4">
        <v>0.68500000000000005</v>
      </c>
      <c r="U251" s="4">
        <v>1.002</v>
      </c>
      <c r="V251" s="4">
        <v>0.35299999999999998</v>
      </c>
      <c r="W251" s="4">
        <v>3.9569999999999999</v>
      </c>
      <c r="X251" s="4">
        <v>9.6000000000000002E-2</v>
      </c>
      <c r="Y251" s="4">
        <v>0.14299999999999999</v>
      </c>
      <c r="Z251" s="4">
        <v>0.68799999999999994</v>
      </c>
    </row>
    <row r="254" spans="2:26" ht="23.5" x14ac:dyDescent="0.55000000000000004">
      <c r="B254" s="3" t="s">
        <v>164</v>
      </c>
      <c r="C254" s="2"/>
      <c r="D254" s="2"/>
      <c r="E254" s="2"/>
      <c r="F254" s="2"/>
      <c r="G254" s="2"/>
    </row>
    <row r="256" spans="2:26" ht="16.5" x14ac:dyDescent="0.35">
      <c r="B256" s="14" t="s">
        <v>83</v>
      </c>
    </row>
    <row r="267" spans="6:8" x14ac:dyDescent="0.35">
      <c r="F267" s="55" t="s">
        <v>165</v>
      </c>
      <c r="G267" s="56"/>
      <c r="H267" s="56"/>
    </row>
    <row r="268" spans="6:8" x14ac:dyDescent="0.35">
      <c r="F268" s="56"/>
      <c r="G268" s="56"/>
      <c r="H268" s="56"/>
    </row>
    <row r="269" spans="6:8" x14ac:dyDescent="0.35">
      <c r="F269" s="56"/>
      <c r="G269" s="56"/>
      <c r="H269" s="56"/>
    </row>
    <row r="270" spans="6:8" x14ac:dyDescent="0.35">
      <c r="F270" s="56"/>
      <c r="G270" s="56"/>
      <c r="H270" s="56"/>
    </row>
    <row r="271" spans="6:8" x14ac:dyDescent="0.35">
      <c r="F271" s="56"/>
      <c r="G271" s="56"/>
      <c r="H271" s="56"/>
    </row>
    <row r="272" spans="6:8" x14ac:dyDescent="0.35">
      <c r="F272" s="56"/>
      <c r="G272" s="56"/>
      <c r="H272" s="56"/>
    </row>
    <row r="273" spans="6:8" x14ac:dyDescent="0.35">
      <c r="F273" s="56"/>
      <c r="G273" s="56"/>
      <c r="H273" s="56"/>
    </row>
  </sheetData>
  <mergeCells count="8">
    <mergeCell ref="J196:J197"/>
    <mergeCell ref="F267:H273"/>
    <mergeCell ref="C133:G144"/>
    <mergeCell ref="B196:B197"/>
    <mergeCell ref="D196:D197"/>
    <mergeCell ref="E196:E197"/>
    <mergeCell ref="H196:H197"/>
    <mergeCell ref="I196:I19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Pellets 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jarko</dc:creator>
  <cp:lastModifiedBy>Jaroslav Legemza</cp:lastModifiedBy>
  <dcterms:created xsi:type="dcterms:W3CDTF">2023-08-15T09:38:45Z</dcterms:created>
  <dcterms:modified xsi:type="dcterms:W3CDTF">2025-08-25T16:31:13Z</dcterms:modified>
</cp:coreProperties>
</file>